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Data Analysis\مشاريع بالاكسيل\project 3 Coffee Analysis Project\"/>
    </mc:Choice>
  </mc:AlternateContent>
  <xr:revisionPtr revIDLastSave="0" documentId="13_ncr:1_{2F51C307-4190-4985-B3C3-6E9EF98A205B}" xr6:coauthVersionLast="47" xr6:coauthVersionMax="47" xr10:uidLastSave="{00000000-0000-0000-0000-000000000000}"/>
  <bookViews>
    <workbookView xWindow="-108" yWindow="-108" windowWidth="23256" windowHeight="12576" activeTab="4" xr2:uid="{00000000-000D-0000-FFFF-FFFF00000000}"/>
  </bookViews>
  <sheets>
    <sheet name="products" sheetId="4" r:id="rId1"/>
    <sheet name="customers" sheetId="2" r:id="rId2"/>
    <sheet name="orders" sheetId="3" r:id="rId3"/>
    <sheet name="Pivot Tabels" sheetId="7" r:id="rId4"/>
    <sheet name="Coffee Sales Dashboard" sheetId="6" r:id="rId5"/>
  </sheets>
  <definedNames>
    <definedName name="_xlcn.WorksheetConnection_project.xlsxcustomers" hidden="1">customers[]</definedName>
    <definedName name="_xlcn.WorksheetConnection_project.xlsxorders" hidden="1">orders[]</definedName>
    <definedName name="_xlcn.WorksheetConnection_project.xlsxproducts" hidden="1">products[]</definedName>
    <definedName name="ExternalData_1" localSheetId="1" hidden="1">'customers'!$A$1:$I$1001</definedName>
    <definedName name="ExternalData_2" localSheetId="2" hidden="1">orders!$A$1:$M$1001</definedName>
    <definedName name="ExternalData_3" localSheetId="0" hidden="1">products!$A$1:$G$49</definedName>
    <definedName name="Slicer_Coffee_Type">#N/A</definedName>
    <definedName name="Slicer_Country">#N/A</definedName>
    <definedName name="Slicer_Roast_Type">#N/A</definedName>
    <definedName name="Slicer_Size">#N/A</definedName>
    <definedName name="Timeline_Order_Date">#N/A</definedName>
  </definedNames>
  <calcPr calcId="191029"/>
  <pivotCaches>
    <pivotCache cacheId="0" r:id="rId6"/>
    <pivotCache cacheId="1" r:id="rId7"/>
    <pivotCache cacheId="30" r:id="rId8"/>
    <pivotCache cacheId="33" r:id="rId9"/>
    <pivotCache cacheId="36" r:id="rId10"/>
    <pivotCache cacheId="39" r:id="rId11"/>
    <pivotCache cacheId="42" r:id="rId12"/>
    <pivotCache cacheId="45"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project.xlsx!products"/>
          <x15:modelTable id="orders" name="orders" connection="WorksheetConnection_project.xlsx!orders"/>
          <x15:modelTable id="customers" name="customers" connection="WorksheetConnection_project.xlsx!customers"/>
        </x15:modelTables>
        <x15:modelRelationships>
          <x15:modelRelationship fromTable="orders" fromColumn="Product ID" toTable="products" toColumn="Product ID"/>
          <x15:modelRelationship fromTable="orders" fromColumn="Customer ID" toTable="customers" toColumn="Custom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2"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AK11" i="7"/>
  <c r="AK10" i="7"/>
  <c r="AK9" i="7"/>
  <c r="AK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E9CA83-3D43-4B2E-9F34-0FBE92715FBB}"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5A2422B2-EA7C-4016-807D-878D3A50900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5EDE90FB-39C8-45B7-AF14-05076156F950}"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4B3D4138-B501-42C9-9EBC-C716FE87EB1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73529080-D8D4-4CCA-9D72-7EDC1DA367ED}" name="WorksheetConnection_project.xlsx!customers" type="102" refreshedVersion="8" minRefreshableVersion="5">
    <extLst>
      <ext xmlns:x15="http://schemas.microsoft.com/office/spreadsheetml/2010/11/main" uri="{DE250136-89BD-433C-8126-D09CA5730AF9}">
        <x15:connection id="customers">
          <x15:rangePr sourceName="_xlcn.WorksheetConnection_project.xlsxcustomers"/>
        </x15:connection>
      </ext>
    </extLst>
  </connection>
  <connection id="6" xr16:uid="{56700E84-F3EF-4C5F-BAFD-35BEBE22A81E}" name="WorksheetConnection_project.xlsx!orders" type="102" refreshedVersion="8" minRefreshableVersion="5">
    <extLst>
      <ext xmlns:x15="http://schemas.microsoft.com/office/spreadsheetml/2010/11/main" uri="{DE250136-89BD-433C-8126-D09CA5730AF9}">
        <x15:connection id="orders">
          <x15:rangePr sourceName="_xlcn.WorksheetConnection_project.xlsxorders"/>
        </x15:connection>
      </ext>
    </extLst>
  </connection>
  <connection id="7" xr16:uid="{408B365B-3FFD-4FB7-9CFB-BC950B83D815}" name="WorksheetConnection_project.xlsx!products" type="102" refreshedVersion="8" minRefreshableVersion="5">
    <extLst>
      <ext xmlns:x15="http://schemas.microsoft.com/office/spreadsheetml/2010/11/main" uri="{DE250136-89BD-433C-8126-D09CA5730AF9}">
        <x15:connection id="products">
          <x15:rangePr sourceName="_xlcn.WorksheetConnection_project.xlsxproducts"/>
        </x15:connection>
      </ext>
    </extLst>
  </connection>
</connections>
</file>

<file path=xl/sharedStrings.xml><?xml version="1.0" encoding="utf-8"?>
<sst xmlns="http://schemas.openxmlformats.org/spreadsheetml/2006/main" count="11139" uniqueCount="6228">
  <si>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</si>
  <si>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</si>
  <si>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</si>
  <si>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</si>
  <si>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</si>
  <si>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</si>
  <si>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</si>
  <si>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</si>
  <si>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</si>
  <si>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</si>
  <si>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</si>
  <si>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</si>
  <si>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</si>
  <si>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</si>
  <si>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</si>
  <si>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</si>
  <si>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</si>
  <si>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</si>
  <si>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</si>
  <si>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</si>
  <si>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</si>
  <si>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</si>
  <si>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</si>
  <si>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</si>
  <si>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</si>
  <si>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</si>
  <si>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</si>
  <si>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</si>
  <si>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</si>
  <si>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</si>
  <si>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</si>
  <si>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</si>
  <si>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</si>
  <si>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</si>
  <si>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</si>
  <si>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</si>
  <si>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</si>
  <si>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</si>
  <si>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</si>
  <si>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</si>
  <si>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</si>
  <si>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</si>
  <si>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</si>
  <si>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</si>
  <si>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</si>
  <si>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</si>
  <si>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</si>
  <si>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</si>
  <si>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</si>
  <si>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</si>
  <si>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</si>
  <si>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</si>
  <si>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</si>
  <si>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</si>
  <si>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</si>
  <si>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</si>
  <si>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</si>
  <si>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</si>
  <si>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</si>
  <si>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</si>
  <si>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</si>
  <si>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</si>
  <si>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</si>
  <si>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</si>
  <si>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</si>
  <si>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</si>
  <si>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</si>
  <si>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</si>
  <si>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</si>
  <si>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</si>
  <si>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</si>
  <si>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</si>
  <si>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</si>
  <si>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</si>
  <si>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</si>
  <si>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</si>
  <si>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</si>
  <si>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</si>
  <si>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</si>
  <si>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</si>
  <si>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</si>
  <si>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</si>
  <si>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</si>
  <si>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</si>
  <si>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</si>
  <si>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</si>
  <si>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</si>
  <si>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</si>
  <si>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</si>
  <si>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</si>
  <si>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</si>
  <si>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</si>
  <si>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</si>
  <si>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</si>
  <si>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</si>
  <si>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</si>
  <si>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</si>
  <si>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</si>
  <si>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</si>
  <si>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</si>
  <si>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</si>
  <si>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</si>
  <si>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</si>
  <si>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</si>
  <si>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</si>
  <si>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</si>
  <si>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</si>
  <si>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</si>
  <si>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</si>
  <si>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</si>
  <si>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</si>
  <si>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</si>
  <si>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</si>
  <si>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</si>
  <si>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</si>
  <si>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</si>
  <si>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</si>
  <si>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</si>
  <si>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</si>
  <si>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</si>
  <si>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</si>
  <si>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</si>
  <si>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</si>
  <si>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</si>
  <si>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</si>
  <si>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</si>
  <si>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</si>
  <si>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</si>
  <si>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</si>
  <si>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</si>
  <si>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</si>
  <si>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</si>
  <si>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</si>
  <si>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</si>
  <si>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</si>
  <si>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</si>
  <si>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</si>
  <si>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</si>
  <si>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</si>
  <si>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</si>
  <si>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</si>
  <si>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</si>
  <si>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</si>
  <si>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</si>
  <si>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</si>
  <si>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</si>
  <si>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</si>
  <si>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</si>
  <si>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</si>
  <si>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</si>
  <si>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</si>
  <si>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</si>
  <si>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</si>
  <si>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</si>
  <si>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</si>
  <si>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</si>
  <si>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</si>
  <si>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</si>
  <si>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</si>
  <si>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</si>
  <si>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</si>
  <si>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</si>
  <si>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</si>
  <si>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</si>
  <si>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</si>
  <si>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</si>
  <si>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</si>
  <si>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</si>
  <si>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</si>
  <si>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</si>
  <si>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</si>
  <si>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</si>
  <si>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</si>
  <si>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</si>
  <si>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</si>
  <si>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</si>
  <si>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</si>
  <si>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</si>
  <si>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</si>
  <si>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</si>
  <si>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</si>
  <si>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</si>
  <si>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</si>
  <si>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</si>
  <si>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</si>
  <si>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</si>
  <si>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</si>
  <si>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</si>
  <si>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</si>
  <si>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</si>
  <si>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</si>
  <si>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</si>
  <si>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</si>
  <si>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</si>
  <si>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</si>
  <si>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</si>
  <si>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</si>
  <si>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</si>
  <si>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</si>
  <si>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</si>
  <si>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</si>
  <si>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</si>
  <si>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</si>
  <si>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</si>
  <si>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</si>
  <si>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</si>
  <si>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</si>
  <si>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</si>
  <si>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</si>
  <si>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</si>
  <si>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</si>
  <si>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</si>
  <si>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</si>
  <si>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</si>
  <si>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</si>
  <si>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</si>
  <si>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</si>
  <si>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</si>
  <si>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</si>
  <si>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</si>
  <si>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</si>
  <si>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</si>
  <si>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</si>
  <si>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</si>
  <si>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</si>
  <si>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</si>
  <si>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</si>
  <si>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</si>
  <si>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</si>
  <si>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</si>
  <si>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</si>
  <si>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</si>
  <si>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</si>
  <si>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</si>
  <si>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</si>
  <si>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</si>
  <si>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</si>
  <si>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</si>
  <si>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</si>
  <si>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</si>
  <si>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</si>
  <si>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</si>
  <si>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</si>
  <si>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</si>
  <si>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</si>
  <si>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</si>
  <si>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</si>
  <si>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</si>
  <si>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</si>
  <si>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</si>
  <si>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</si>
  <si>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</si>
  <si>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</si>
  <si>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</si>
  <si>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</si>
  <si>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</si>
  <si>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</si>
  <si>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</si>
  <si>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</si>
  <si>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</si>
  <si>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</si>
  <si>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</si>
  <si>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</si>
  <si>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</si>
  <si>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</si>
  <si>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</si>
  <si>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</si>
  <si>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</si>
  <si>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</si>
  <si>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</si>
  <si>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</si>
  <si>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</si>
  <si>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</si>
  <si>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</si>
  <si>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</si>
  <si>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</si>
  <si>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</si>
  <si>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</si>
  <si>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</si>
  <si>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</si>
  <si>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</si>
  <si>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</si>
  <si>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</si>
  <si>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</si>
  <si>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</si>
  <si>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</si>
  <si>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</si>
  <si>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</si>
  <si>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</si>
  <si>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</si>
  <si>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</si>
  <si>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</si>
  <si>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</si>
  <si>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</si>
  <si>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</si>
  <si>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</si>
  <si>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</si>
  <si>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</si>
  <si>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</si>
  <si>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</si>
  <si>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</si>
  <si>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</si>
  <si>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</si>
  <si>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</si>
  <si>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</si>
  <si>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</si>
  <si>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</si>
  <si>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</si>
  <si>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</si>
  <si>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</si>
  <si>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</si>
  <si>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</si>
  <si>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</si>
  <si>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</si>
  <si>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</si>
  <si>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</si>
  <si>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</si>
  <si>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</si>
  <si>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</si>
  <si>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</si>
  <si>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</si>
  <si>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</si>
  <si>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</si>
  <si>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</si>
  <si>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</si>
  <si>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</si>
  <si>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</si>
  <si>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</si>
  <si>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</si>
  <si>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</si>
  <si>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</si>
  <si>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</si>
  <si>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</si>
  <si>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</si>
  <si>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</si>
  <si>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</si>
  <si>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</si>
  <si>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</si>
  <si>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</si>
  <si>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</si>
  <si>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</si>
  <si>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</si>
  <si>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</si>
  <si>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</si>
  <si>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</si>
  <si>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</si>
  <si>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</si>
  <si>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</si>
  <si>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</si>
  <si>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</si>
  <si>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</si>
  <si>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</si>
  <si>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</si>
  <si>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</si>
  <si>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</si>
  <si>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</si>
  <si>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</si>
  <si>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</si>
  <si>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</si>
  <si>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</si>
  <si>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</si>
  <si>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</si>
  <si>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</si>
  <si>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</si>
  <si>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</si>
  <si>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</si>
  <si>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</si>
  <si>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</si>
  <si>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</si>
  <si>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</si>
  <si>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</si>
  <si>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</si>
  <si>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</si>
  <si>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</si>
  <si>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</si>
  <si>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</si>
  <si>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</si>
  <si>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</si>
  <si>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</si>
  <si>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</si>
  <si>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</si>
  <si>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</si>
  <si>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</si>
  <si>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</si>
  <si>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</si>
  <si>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</si>
  <si>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</si>
  <si>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</si>
  <si>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</si>
  <si>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</si>
  <si>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</si>
  <si>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</si>
  <si>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</si>
  <si>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</si>
  <si>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</si>
  <si>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</si>
  <si>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</si>
  <si>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</si>
  <si>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</si>
  <si>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</si>
  <si>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</si>
  <si>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</si>
  <si>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</si>
  <si>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</si>
  <si>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</si>
  <si>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</si>
  <si>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</si>
  <si>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</si>
  <si>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</si>
  <si>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</si>
  <si>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</si>
  <si>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</si>
  <si>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</si>
  <si>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</si>
  <si>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</si>
  <si>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</si>
  <si>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</si>
  <si>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</si>
  <si>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</si>
  <si>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</si>
  <si>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</si>
  <si>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</si>
  <si>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</si>
  <si>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</si>
  <si>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</si>
  <si>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</si>
  <si>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</si>
  <si>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</si>
  <si>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</si>
  <si>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</si>
  <si>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</si>
  <si>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</si>
  <si>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</si>
  <si>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</si>
  <si>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</si>
  <si>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</si>
  <si>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</si>
  <si>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</si>
  <si>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</si>
  <si>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</si>
  <si>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</si>
  <si>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</si>
  <si>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</si>
  <si>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</si>
  <si>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</si>
  <si>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</si>
  <si>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</si>
  <si>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</si>
  <si>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</si>
  <si>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</si>
  <si>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</si>
  <si>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</si>
  <si>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</si>
  <si>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</si>
  <si>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</si>
  <si>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</si>
  <si>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</si>
  <si>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</si>
  <si>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</si>
  <si>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</si>
  <si>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</si>
  <si>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</si>
  <si>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</si>
  <si>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</si>
  <si>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</si>
  <si>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</si>
  <si>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</si>
  <si>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</si>
  <si>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</si>
  <si>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</si>
  <si>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</si>
  <si>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</si>
  <si>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</si>
  <si>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</si>
  <si>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</si>
  <si>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</si>
  <si>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</si>
  <si>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</si>
  <si>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</si>
  <si>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</si>
  <si>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</si>
  <si>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</si>
  <si>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</si>
  <si>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</si>
  <si>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</si>
  <si>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</si>
  <si>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</si>
  <si>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</si>
  <si>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</si>
  <si>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</si>
  <si>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</si>
  <si>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</si>
  <si>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</si>
  <si>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</si>
  <si>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</si>
  <si>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</si>
  <si>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</si>
  <si>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</si>
  <si>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</si>
  <si>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</si>
  <si>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</si>
  <si>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</si>
  <si>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</si>
  <si>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</si>
  <si>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</si>
  <si>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</si>
  <si>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</si>
  <si>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</si>
  <si>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</si>
  <si>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</si>
  <si>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</si>
  <si>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</si>
  <si>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</si>
  <si>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</si>
  <si>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</si>
  <si>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</si>
  <si>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</si>
  <si>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</si>
  <si>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</si>
  <si>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</si>
  <si>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</si>
  <si>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</si>
  <si>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</si>
  <si>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</si>
  <si>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</si>
  <si>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</si>
  <si>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</si>
  <si>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</si>
  <si>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</si>
  <si>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</si>
  <si>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</si>
  <si>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</si>
  <si>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</si>
  <si>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</si>
  <si>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</si>
  <si>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</si>
  <si>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</si>
  <si>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</si>
  <si>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</si>
  <si>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</si>
  <si>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</si>
  <si>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</si>
  <si>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</si>
  <si>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</si>
  <si>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</si>
  <si>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</si>
  <si>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</si>
  <si>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</si>
  <si>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</si>
  <si>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</si>
  <si>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</si>
  <si>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</si>
  <si>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</si>
  <si>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</si>
  <si>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</si>
  <si>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</si>
  <si>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</si>
  <si>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</si>
  <si>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</si>
  <si>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</si>
  <si>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</si>
  <si>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</si>
  <si>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</si>
  <si>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</si>
  <si>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</si>
  <si>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</si>
  <si>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</si>
  <si>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</si>
  <si>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</si>
  <si>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</si>
  <si>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</si>
  <si>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</si>
  <si>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</si>
  <si>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</si>
  <si>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</si>
  <si>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</si>
  <si>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</si>
  <si>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</si>
  <si>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</si>
  <si>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</si>
  <si>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</si>
  <si>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</si>
  <si>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</si>
  <si>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</si>
  <si>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</si>
  <si>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</si>
  <si>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</si>
  <si>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</si>
  <si>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</si>
  <si>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</si>
  <si>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</si>
  <si>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</si>
  <si>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</si>
  <si>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</si>
  <si>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</si>
  <si>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</si>
  <si>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</si>
  <si>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</si>
  <si>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</si>
  <si>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</si>
  <si>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</si>
  <si>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</si>
  <si>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</si>
  <si>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</si>
  <si>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</si>
  <si>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</si>
  <si>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</si>
  <si>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</si>
  <si>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</si>
  <si>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</si>
  <si>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</si>
  <si>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</si>
  <si>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</si>
  <si>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</si>
  <si>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</si>
  <si>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</si>
  <si>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</si>
  <si>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</si>
  <si>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</si>
  <si>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</si>
  <si>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</si>
  <si>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</si>
  <si>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</si>
  <si>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</si>
  <si>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</si>
  <si>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</si>
  <si>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</si>
  <si>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</si>
  <si>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</si>
  <si>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</si>
  <si>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</si>
  <si>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</si>
  <si>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</si>
  <si>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</si>
  <si>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</si>
  <si>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</si>
  <si>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</si>
  <si>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</si>
  <si>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</si>
  <si>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</si>
  <si>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</si>
  <si>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</si>
  <si>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</si>
  <si>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</si>
  <si>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</si>
  <si>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</si>
  <si>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</si>
  <si>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</si>
  <si>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</si>
  <si>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</si>
  <si>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</si>
  <si>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</si>
  <si>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</si>
  <si>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</si>
  <si>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</si>
  <si>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</si>
  <si>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</si>
  <si>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</si>
  <si>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</si>
  <si>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</si>
  <si>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</si>
  <si>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</si>
  <si>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</si>
  <si>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</si>
  <si>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</si>
  <si>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</si>
  <si>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</si>
  <si>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</si>
  <si>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</si>
  <si>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</si>
  <si>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</si>
  <si>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</si>
  <si>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</si>
  <si>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</si>
  <si>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</si>
  <si>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</si>
  <si>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</si>
  <si>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</si>
  <si>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</si>
  <si>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</si>
  <si>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</si>
  <si>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</si>
  <si>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</si>
  <si>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</si>
  <si>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</si>
  <si>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</si>
  <si>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</si>
  <si>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</si>
  <si>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</si>
  <si>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</si>
  <si>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</si>
  <si>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</si>
  <si>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</si>
  <si>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</si>
  <si>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</si>
  <si>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</si>
  <si>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</si>
  <si>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</si>
  <si>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</si>
  <si>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</si>
  <si>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</si>
  <si>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</si>
  <si>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</si>
  <si>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</si>
  <si>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</si>
  <si>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</si>
  <si>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</si>
  <si>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</si>
  <si>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</si>
  <si>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</si>
  <si>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</si>
  <si>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</si>
  <si>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</si>
  <si>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</si>
  <si>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</si>
  <si>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</si>
  <si>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</si>
  <si>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</si>
  <si>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</si>
  <si>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</si>
  <si>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</si>
  <si>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</si>
  <si>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</si>
  <si>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</si>
  <si>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</si>
  <si>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</si>
  <si>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</si>
  <si>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</si>
  <si>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</si>
  <si>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</si>
  <si>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</si>
  <si>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</si>
  <si>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</si>
  <si>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</si>
  <si>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</si>
  <si>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</si>
  <si>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</si>
  <si>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</si>
  <si>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</si>
  <si>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</si>
  <si>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</si>
  <si>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</si>
  <si>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</si>
  <si>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</si>
  <si>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</si>
  <si>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</si>
  <si>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</si>
  <si>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</si>
  <si>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</si>
  <si>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</si>
  <si>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</si>
  <si>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</si>
  <si>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</si>
  <si>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</si>
  <si>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</si>
  <si>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</si>
  <si>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</si>
  <si>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</si>
  <si>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</si>
  <si>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</si>
  <si>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</si>
  <si>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</si>
  <si>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</si>
  <si>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</si>
  <si>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</si>
  <si>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</si>
  <si>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</si>
  <si>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</si>
  <si>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</si>
  <si>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</si>
  <si>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</si>
  <si>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</si>
  <si>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</si>
  <si>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</si>
  <si>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</si>
  <si>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</si>
  <si>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</si>
  <si>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</si>
  <si>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</si>
  <si>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</si>
  <si>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</si>
  <si>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</si>
  <si>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</si>
  <si>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</si>
  <si>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</si>
  <si>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</si>
  <si>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</si>
  <si>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</si>
  <si>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</si>
  <si>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</si>
  <si>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</si>
  <si>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</si>
  <si>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</si>
  <si>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</si>
  <si>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</si>
  <si>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</si>
  <si>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</si>
  <si>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</si>
  <si>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</si>
  <si>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</si>
  <si>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</si>
  <si>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</si>
  <si>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</si>
  <si>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</si>
  <si>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</si>
  <si>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</si>
  <si>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</si>
  <si>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</si>
  <si>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</si>
  <si>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</si>
  <si>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</si>
  <si>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</si>
  <si>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</si>
  <si>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</si>
  <si>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</si>
  <si>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</si>
  <si>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</si>
  <si>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</si>
  <si>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</si>
  <si>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</si>
  <si>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</si>
  <si>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</si>
  <si>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</si>
  <si>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</si>
  <si>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</si>
  <si>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</si>
  <si>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</si>
  <si>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</si>
  <si>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</si>
  <si>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</si>
  <si>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</si>
  <si>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</si>
  <si>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</si>
  <si>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</si>
  <si>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</si>
  <si>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</si>
  <si>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</si>
  <si>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</si>
  <si>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</si>
  <si>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</si>
  <si>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</si>
  <si>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</si>
  <si>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</si>
  <si>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</si>
  <si>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</si>
  <si>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</si>
  <si>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</si>
  <si>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</si>
  <si>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</si>
  <si>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</si>
  <si>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</si>
  <si>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</si>
  <si>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</si>
  <si>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</si>
  <si>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</si>
  <si>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</si>
  <si>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</si>
  <si>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</si>
  <si>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</si>
  <si>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</si>
  <si>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</si>
  <si>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</si>
  <si>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</si>
  <si>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</si>
  <si>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</si>
  <si>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</si>
  <si>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</si>
  <si>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</si>
  <si>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</si>
  <si>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</si>
  <si>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</si>
  <si>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</si>
  <si>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</si>
  <si>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</si>
  <si>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</si>
  <si>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</si>
  <si>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</si>
  <si>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</si>
  <si>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</si>
  <si>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</si>
  <si>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</si>
  <si>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</si>
  <si>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</si>
  <si>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</si>
  <si>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</si>
  <si>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</si>
  <si>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</si>
  <si>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</si>
  <si>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</si>
  <si>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</si>
  <si>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</si>
  <si>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</si>
  <si>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</si>
  <si>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</si>
  <si>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</si>
  <si>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</si>
  <si>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</si>
  <si>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</si>
  <si>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</si>
  <si>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</si>
  <si>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</si>
  <si>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</si>
  <si>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</si>
  <si>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</si>
  <si>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</si>
  <si>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</si>
  <si>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</si>
  <si>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</si>
  <si>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</si>
  <si>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</si>
  <si>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</si>
  <si>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</si>
  <si>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</si>
  <si>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</si>
  <si>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</si>
  <si>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</si>
  <si>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</si>
  <si>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</si>
  <si>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</si>
  <si>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</si>
  <si>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</si>
  <si>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</si>
  <si>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</si>
  <si>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</si>
  <si>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</si>
  <si>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</si>
  <si>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</si>
  <si>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</si>
  <si>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</si>
  <si>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</si>
  <si>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</si>
  <si>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</si>
  <si>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</si>
  <si>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</si>
  <si>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</si>
  <si>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</si>
  <si>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</si>
  <si>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</si>
  <si>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</si>
  <si>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</si>
  <si>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</si>
  <si>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</si>
  <si>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</si>
  <si>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</si>
  <si>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</si>
  <si>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</si>
  <si>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</si>
  <si>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</si>
  <si>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</si>
  <si>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</si>
  <si>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</si>
  <si>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</si>
  <si>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</si>
  <si>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</si>
  <si>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</si>
  <si>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</si>
  <si>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</si>
  <si>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</si>
  <si>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</si>
  <si>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</si>
  <si>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</si>
  <si>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</si>
  <si>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</si>
  <si>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</si>
  <si>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</si>
  <si>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</si>
  <si>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</si>
  <si>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</si>
  <si>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</si>
  <si>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</si>
  <si>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</si>
  <si>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</si>
  <si>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</si>
  <si>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</si>
  <si>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</si>
  <si>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</si>
  <si>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</si>
  <si>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</si>
  <si>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</si>
  <si>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</si>
  <si>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</si>
  <si>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</si>
  <si>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</si>
  <si>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</si>
  <si>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</si>
  <si>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</si>
  <si>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</si>
  <si>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</si>
  <si>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</si>
  <si>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</si>
  <si>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</si>
  <si>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</si>
  <si>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</si>
  <si>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</si>
  <si>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</si>
  <si>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</si>
  <si>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</si>
  <si>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</si>
  <si>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</si>
  <si>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</si>
  <si>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</si>
  <si>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</si>
  <si>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</si>
  <si>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</si>
  <si>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</si>
  <si>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</si>
  <si>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</si>
  <si>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</si>
  <si>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</si>
  <si>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</si>
  <si>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</si>
  <si>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</si>
  <si>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</si>
  <si>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</si>
  <si>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</si>
  <si>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</si>
  <si>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</si>
  <si>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</si>
  <si>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</si>
  <si>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</si>
  <si>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</si>
  <si>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</si>
  <si>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</si>
  <si>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</si>
  <si>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</si>
  <si>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</si>
  <si>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</si>
  <si>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</si>
  <si>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</si>
  <si>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</si>
  <si>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</si>
  <si>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</si>
  <si>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</si>
  <si>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</si>
  <si>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</si>
  <si>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</si>
  <si>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</si>
  <si>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</si>
  <si>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</si>
  <si>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</si>
  <si>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</si>
  <si>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</si>
  <si>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</si>
  <si>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</si>
  <si>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</si>
  <si>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</si>
  <si>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</si>
  <si>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</si>
  <si>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</si>
  <si>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</si>
  <si>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</si>
  <si>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</si>
  <si>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</si>
  <si>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</si>
  <si>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</si>
  <si>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</si>
  <si>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</si>
  <si>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</si>
  <si>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</si>
  <si>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</si>
  <si>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</si>
  <si>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</si>
  <si>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</si>
  <si>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</si>
  <si>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</si>
  <si>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</si>
  <si>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</si>
  <si>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</si>
  <si>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</si>
  <si>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</si>
  <si>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</si>
  <si>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</si>
  <si>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</si>
  <si>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</si>
  <si>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</si>
  <si>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</si>
  <si>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</si>
  <si>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</si>
  <si>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</si>
  <si>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</si>
  <si>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</si>
  <si>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</si>
  <si>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</si>
  <si>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</si>
  <si>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</si>
  <si>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</si>
  <si>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</si>
  <si>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</si>
  <si>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</si>
  <si>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</si>
  <si>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</si>
  <si>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</si>
  <si>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</si>
  <si>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</si>
  <si>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</si>
  <si>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</si>
  <si>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</si>
  <si>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</si>
  <si>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</si>
  <si>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</si>
  <si>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</si>
  <si>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</si>
  <si>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</si>
  <si>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</si>
  <si>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</si>
  <si>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</si>
  <si>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</si>
  <si>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</si>
  <si>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</si>
  <si>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</si>
  <si>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</si>
  <si>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</si>
  <si>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</si>
  <si>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</si>
  <si>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</si>
  <si>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</si>
  <si>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</si>
  <si>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</si>
  <si>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</si>
  <si>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</si>
  <si>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</si>
  <si>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</si>
  <si>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</si>
  <si>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</si>
  <si>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</si>
  <si>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</si>
  <si>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</si>
  <si>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</si>
  <si>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</si>
  <si>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</si>
  <si>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</si>
  <si>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</si>
  <si>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</si>
  <si>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</si>
  <si>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</si>
  <si>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</si>
  <si>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</si>
  <si>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</si>
  <si>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</si>
  <si>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</si>
  <si>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</si>
  <si>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</si>
  <si>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</si>
  <si>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</si>
  <si>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</si>
  <si>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</si>
  <si>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</si>
  <si>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</si>
  <si>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</si>
  <si>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</si>
  <si>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</si>
  <si>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</si>
  <si>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</si>
  <si>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</si>
  <si>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</si>
  <si>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</si>
  <si>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</si>
  <si>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</si>
  <si>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</si>
  <si>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</si>
  <si>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</si>
  <si>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</si>
  <si>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</si>
  <si>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</si>
  <si>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</si>
  <si>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</si>
  <si>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</si>
  <si>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</si>
  <si>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</si>
  <si>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</si>
  <si>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</si>
  <si>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</si>
  <si>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</si>
  <si>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</si>
  <si>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</si>
  <si>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</si>
  <si>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</si>
  <si>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</si>
  <si>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</si>
  <si>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</si>
  <si>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</si>
  <si>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</si>
  <si>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</si>
  <si>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</si>
  <si>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</si>
  <si>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</si>
  <si>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</si>
  <si>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</si>
  <si>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</si>
  <si>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</si>
  <si>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</si>
  <si>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</si>
  <si>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</si>
  <si>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</si>
  <si>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</si>
  <si>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</si>
  <si>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</si>
  <si>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</si>
  <si>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</si>
  <si>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</si>
  <si>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</si>
  <si>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</si>
  <si>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</si>
  <si>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</si>
  <si>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</si>
  <si>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</si>
  <si>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</si>
  <si>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</si>
  <si>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</si>
  <si>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</si>
  <si>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</si>
  <si>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</si>
  <si>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</si>
  <si>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</si>
  <si>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</si>
  <si>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</si>
  <si>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</si>
  <si>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</si>
  <si>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</si>
  <si>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</si>
  <si>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</si>
  <si>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</si>
  <si>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</si>
  <si>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</si>
  <si>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</si>
  <si>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</si>
  <si>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</si>
  <si>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</si>
  <si>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</si>
  <si>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</si>
  <si>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</si>
  <si>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</si>
  <si>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</si>
  <si>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</si>
  <si>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</si>
  <si>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</si>
  <si>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</si>
  <si>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</si>
  <si>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</si>
  <si>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</si>
  <si>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</si>
  <si>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</si>
  <si>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</si>
  <si>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</si>
  <si>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</si>
  <si>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</si>
  <si>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</si>
  <si>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</si>
  <si>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</si>
  <si>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</si>
  <si>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</si>
  <si>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</si>
  <si>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</si>
  <si>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</si>
  <si>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</si>
  <si>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</si>
  <si>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</si>
  <si>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</si>
  <si>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</si>
  <si>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</si>
  <si>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</si>
  <si>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</si>
  <si>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</si>
  <si>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</si>
  <si>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</si>
  <si>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</si>
  <si>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</si>
  <si>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</si>
  <si>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</si>
  <si>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</si>
  <si>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</si>
  <si>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</si>
  <si>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</si>
  <si>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</si>
  <si>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</si>
  <si>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</si>
  <si>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</si>
  <si>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</si>
  <si>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</si>
  <si>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</si>
  <si>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</si>
  <si>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</si>
  <si>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</si>
  <si>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</si>
  <si>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</si>
  <si>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</si>
  <si>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</si>
  <si>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</si>
  <si>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</si>
  <si>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</si>
  <si>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</si>
  <si>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</si>
  <si>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</si>
  <si>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</si>
  <si>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</si>
  <si>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</si>
  <si>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</si>
  <si>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</si>
  <si>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</si>
  <si>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</si>
  <si>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</si>
  <si>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</si>
  <si>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</si>
  <si>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</si>
  <si>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</si>
  <si>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</si>
  <si>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</si>
  <si>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</si>
  <si>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</si>
  <si>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</si>
  <si>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</si>
  <si>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</si>
  <si>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</si>
  <si>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</si>
  <si>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</si>
  <si>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</si>
  <si>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</si>
  <si>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</si>
  <si>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</si>
  <si>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</si>
  <si>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</si>
  <si>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</si>
  <si>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</si>
  <si>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</si>
  <si>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</si>
  <si>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</si>
  <si>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</si>
  <si>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</si>
  <si>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</si>
  <si>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</si>
  <si>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</si>
  <si>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</si>
  <si>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</si>
  <si>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</si>
  <si>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</si>
  <si>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</si>
  <si>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</si>
  <si>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</si>
  <si>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</si>
  <si>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</si>
  <si>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</si>
  <si>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</si>
  <si>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</si>
  <si>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</si>
  <si>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</si>
  <si>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</si>
  <si>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</si>
  <si>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</si>
  <si>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</si>
  <si>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</si>
  <si>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</si>
  <si>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</si>
  <si>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</si>
  <si>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</si>
  <si>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</si>
  <si>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</si>
  <si>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</si>
  <si>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</si>
  <si>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</si>
  <si>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</si>
  <si>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</si>
  <si>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</si>
  <si>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</si>
  <si>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</si>
  <si>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</si>
  <si>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</si>
  <si>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</si>
  <si>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</si>
  <si>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</si>
  <si>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</si>
  <si>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</si>
  <si>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</si>
  <si>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</si>
  <si>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</si>
  <si>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</si>
  <si>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</si>
  <si>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</si>
  <si>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</si>
  <si>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</si>
  <si>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</si>
  <si>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</si>
  <si>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</si>
  <si>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</si>
  <si>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</si>
  <si>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</si>
  <si>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</si>
  <si>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</si>
  <si>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</si>
  <si>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</si>
  <si>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</si>
  <si>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</si>
  <si>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</si>
  <si>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</si>
  <si>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</si>
  <si>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</si>
  <si>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</si>
  <si>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</si>
  <si>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</si>
  <si>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</si>
  <si>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</si>
  <si>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</si>
  <si>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</si>
  <si>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</si>
  <si>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</si>
  <si>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</si>
  <si>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</si>
  <si>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</si>
  <si>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</si>
  <si>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</si>
  <si>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</si>
  <si>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</si>
  <si>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</si>
  <si>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</si>
  <si>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</si>
  <si>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</si>
  <si>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</si>
  <si>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</si>
  <si>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</si>
  <si>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</si>
  <si>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</si>
  <si>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</si>
  <si>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</si>
  <si>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</si>
  <si>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</si>
  <si>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</si>
  <si>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</si>
  <si>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</si>
  <si>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</si>
  <si>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</si>
  <si>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</si>
  <si>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</si>
  <si>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</si>
  <si>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</si>
  <si>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</si>
  <si>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</si>
  <si>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</si>
  <si>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</si>
  <si>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</si>
  <si>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</si>
  <si>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</si>
  <si>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</si>
  <si>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</si>
  <si>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</si>
  <si>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</si>
  <si>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</si>
  <si>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</si>
  <si>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</si>
  <si>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</si>
  <si>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</si>
  <si>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</si>
  <si>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</si>
  <si>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</si>
  <si>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</si>
  <si>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</si>
  <si>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</si>
  <si>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</si>
  <si>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</si>
  <si>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</si>
  <si>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</si>
  <si>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</si>
  <si>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</si>
  <si>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</si>
  <si>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</si>
  <si>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</si>
  <si>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</si>
  <si>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</si>
  <si>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</si>
  <si>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</si>
  <si>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</si>
  <si>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</si>
  <si>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</si>
  <si>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</si>
  <si>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</si>
  <si>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</si>
  <si>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</si>
  <si>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</si>
  <si>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</si>
  <si>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</si>
  <si>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</si>
  <si>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</si>
  <si>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</si>
  <si>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</si>
  <si>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</si>
  <si>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</si>
  <si>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</si>
  <si>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</si>
  <si>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</si>
  <si>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</si>
  <si>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</si>
  <si>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</si>
  <si>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</si>
  <si>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</si>
  <si>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</si>
  <si>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</si>
  <si>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</si>
  <si>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</si>
  <si>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</si>
  <si>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</si>
  <si>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</si>
  <si>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</si>
  <si>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</si>
  <si>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</si>
  <si>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</si>
  <si>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</si>
  <si>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</si>
  <si>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</si>
  <si>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</si>
  <si>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</si>
  <si>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</si>
  <si>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</si>
  <si>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</si>
  <si>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</si>
  <si>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</si>
  <si>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</si>
  <si>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</si>
  <si>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</si>
  <si>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</si>
  <si>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</si>
  <si>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</si>
  <si>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</si>
  <si>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</si>
  <si>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</si>
  <si>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</si>
  <si>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</si>
  <si>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</si>
  <si>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</si>
  <si>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</si>
  <si>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</si>
  <si>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</si>
  <si>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</si>
  <si>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</si>
  <si>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</si>
  <si>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</si>
  <si>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</si>
  <si>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</si>
  <si>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</si>
  <si>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</si>
  <si>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</si>
  <si>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</si>
  <si>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</si>
  <si>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</si>
  <si>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</si>
  <si>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</si>
  <si>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</si>
  <si>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</si>
  <si>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</si>
  <si>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</si>
  <si>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</si>
  <si>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</si>
  <si>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</si>
  <si>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</si>
  <si>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</si>
  <si>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</si>
  <si>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</si>
  <si>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</si>
  <si>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</si>
  <si>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</si>
  <si>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</si>
  <si>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</si>
  <si>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</si>
  <si>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</si>
  <si>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</si>
  <si>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</si>
  <si>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</si>
  <si>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</si>
  <si>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</si>
  <si>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</si>
  <si>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</si>
  <si>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</si>
  <si>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</si>
  <si>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</si>
  <si>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</si>
  <si>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</si>
  <si>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</si>
  <si>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</si>
  <si>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</si>
  <si>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</si>
  <si>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</si>
  <si>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</si>
  <si>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</si>
  <si>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</si>
  <si>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</si>
  <si>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</si>
  <si>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</si>
  <si>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</si>
  <si>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</si>
  <si>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</si>
  <si>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</si>
  <si>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</si>
  <si>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</si>
  <si>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</si>
  <si>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</si>
  <si>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</si>
  <si>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</si>
  <si>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</si>
  <si>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</si>
  <si>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</si>
  <si>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</si>
  <si>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</si>
  <si>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</si>
  <si>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</si>
  <si>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</si>
  <si>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</si>
  <si>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</si>
  <si>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</si>
  <si>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</si>
  <si>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</si>
  <si>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</si>
  <si>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</si>
  <si>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</si>
  <si>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</si>
  <si>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</si>
  <si>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</si>
  <si>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</si>
  <si>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</si>
  <si>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</si>
  <si>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</si>
  <si>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</si>
  <si>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</si>
  <si>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</si>
  <si>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</si>
  <si>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</si>
  <si>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</si>
  <si>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</si>
  <si>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</si>
  <si>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</si>
  <si>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</si>
  <si>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</si>
  <si>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</si>
  <si>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</si>
  <si>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</si>
  <si>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</si>
  <si>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</si>
  <si>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</si>
  <si>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</si>
  <si>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</si>
  <si>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</si>
  <si>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</si>
  <si>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</si>
  <si>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</si>
  <si>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</si>
  <si>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</si>
  <si>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</si>
  <si>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</si>
  <si>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</si>
  <si>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</si>
  <si>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</si>
  <si>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</si>
  <si>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</si>
  <si>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</si>
  <si>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</si>
  <si>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</si>
  <si>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</si>
  <si>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</si>
  <si>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</si>
  <si>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</si>
  <si>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</si>
  <si>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</si>
  <si>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</si>
  <si>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</si>
  <si>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</si>
  <si>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</si>
  <si>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</si>
  <si>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</si>
  <si>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</si>
  <si>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</si>
  <si>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</si>
  <si>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</si>
  <si>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</si>
  <si>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</si>
  <si>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</si>
  <si>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</si>
  <si>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</si>
  <si>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</si>
  <si>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</si>
  <si>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</si>
  <si>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</si>
  <si>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</si>
  <si>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</si>
  <si>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</si>
  <si>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</si>
  <si>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</si>
  <si>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</si>
  <si>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</si>
  <si>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</si>
  <si>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</si>
  <si>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</si>
  <si>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</si>
  <si>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</si>
  <si>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</si>
  <si>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</si>
  <si>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</si>
  <si>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</si>
  <si>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</si>
  <si>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</si>
  <si>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</si>
  <si>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</si>
  <si>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</si>
  <si>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</si>
  <si>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</si>
  <si>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</si>
  <si>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</si>
  <si>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</si>
  <si>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</si>
  <si>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</si>
  <si>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</si>
  <si>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</si>
  <si>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</si>
  <si>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</si>
  <si>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</si>
  <si>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</si>
  <si>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</si>
  <si>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</si>
  <si>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</si>
  <si>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</si>
  <si>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</si>
  <si>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</si>
  <si>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</si>
  <si>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</si>
  <si>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</si>
  <si>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</si>
  <si>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</si>
  <si>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</si>
  <si>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</si>
  <si>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</si>
  <si>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</si>
  <si>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</si>
  <si>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</si>
  <si>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</si>
  <si>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</si>
  <si>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</si>
  <si>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</si>
  <si>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</si>
  <si>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</si>
  <si>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</si>
  <si>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</si>
  <si>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</si>
  <si>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</si>
  <si>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</si>
  <si>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</si>
  <si>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</si>
  <si>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</si>
  <si>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</si>
  <si>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</si>
  <si>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</si>
  <si>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</si>
  <si>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</si>
  <si>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</si>
  <si>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</si>
  <si>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</si>
  <si>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</si>
  <si>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</si>
  <si>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</si>
  <si>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</si>
  <si>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</si>
  <si>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</si>
  <si>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</si>
  <si>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</si>
  <si>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</si>
  <si>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</si>
  <si>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</si>
  <si>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</si>
  <si>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</si>
  <si>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</si>
  <si>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</si>
  <si>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</si>
  <si>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</si>
  <si>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</si>
  <si>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</si>
  <si>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</si>
  <si>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</si>
  <si>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</si>
  <si>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</si>
  <si>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</si>
  <si>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</si>
  <si>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</si>
  <si>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</si>
  <si>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</si>
  <si>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</si>
  <si>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</si>
  <si>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</si>
  <si>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</si>
  <si>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</si>
  <si>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</si>
  <si>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</si>
  <si>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</si>
  <si>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</si>
  <si>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</si>
  <si>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</si>
  <si>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</si>
  <si>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</si>
  <si>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</si>
  <si>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</si>
  <si>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</si>
  <si>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</si>
  <si>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</si>
  <si>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</si>
  <si>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</si>
  <si>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</si>
  <si>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</si>
  <si>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</si>
  <si>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</si>
  <si>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</si>
  <si>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</si>
  <si>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</si>
  <si>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</si>
  <si>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</si>
  <si>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</si>
  <si>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</si>
  <si>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</si>
  <si>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</si>
  <si>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</si>
  <si>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</si>
  <si>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</si>
  <si>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</si>
  <si>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</si>
  <si>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</si>
  <si>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</si>
  <si>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</si>
  <si>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</si>
  <si>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</si>
  <si>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</si>
  <si>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</si>
  <si>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</si>
  <si>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</si>
  <si>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</si>
  <si>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</si>
  <si>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</si>
  <si>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</si>
  <si>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</si>
  <si>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</si>
  <si>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</si>
  <si>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</si>
  <si>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</si>
  <si>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</si>
  <si>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</si>
  <si>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</si>
  <si>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</si>
  <si>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</si>
  <si>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</si>
  <si>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</si>
  <si>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</si>
  <si>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</si>
  <si>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</si>
  <si>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</si>
  <si>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</si>
  <si>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</si>
  <si>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</si>
  <si>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</si>
  <si>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</si>
  <si>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</si>
  <si>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</si>
  <si>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</si>
  <si>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</si>
  <si>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</si>
  <si>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</si>
  <si>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</si>
  <si>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</si>
  <si>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</si>
  <si>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</si>
  <si>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</si>
  <si>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</si>
  <si>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</si>
  <si>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</si>
  <si>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</si>
  <si>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</si>
  <si>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</si>
  <si>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</si>
  <si>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</si>
  <si>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</si>
  <si>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</si>
  <si>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</si>
  <si>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</si>
  <si>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</si>
  <si>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</si>
  <si>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</si>
  <si>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</si>
  <si>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</si>
  <si>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</si>
  <si>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</si>
  <si>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</si>
  <si>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</si>
  <si>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</si>
  <si>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</si>
  <si>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</si>
  <si>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</si>
  <si>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</si>
  <si>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</si>
  <si>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</si>
  <si>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</si>
  <si>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</si>
  <si>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</si>
  <si>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</si>
  <si>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</si>
  <si>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</si>
  <si>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</si>
  <si>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</si>
  <si>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</si>
  <si>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</si>
  <si>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</si>
  <si>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</si>
  <si>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</si>
  <si>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</si>
  <si>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</si>
  <si>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</si>
  <si>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</si>
  <si>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</si>
  <si>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</si>
  <si>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</si>
  <si>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</si>
  <si>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</si>
  <si>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</si>
  <si>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</si>
  <si>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</si>
  <si>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</si>
  <si>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</si>
  <si>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</si>
  <si>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</si>
  <si>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</si>
  <si>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</si>
  <si>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</si>
  <si>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</si>
  <si>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</si>
  <si>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</si>
  <si>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</si>
  <si>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</si>
  <si>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</si>
  <si>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</si>
  <si>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</si>
  <si>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</si>
  <si>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</si>
  <si>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</si>
  <si>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</si>
  <si>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</si>
  <si>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</si>
  <si>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</si>
  <si>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</si>
  <si>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</si>
  <si>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</si>
  <si>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</si>
  <si>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</si>
  <si>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</si>
  <si>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</si>
  <si>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</si>
  <si>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</si>
  <si>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</si>
  <si>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</si>
  <si>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</si>
  <si>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</si>
  <si>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</si>
  <si>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</si>
  <si>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</si>
  <si>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</si>
  <si>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</si>
  <si>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</si>
  <si>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</si>
  <si>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</si>
  <si>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</si>
  <si>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</si>
  <si>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</si>
  <si>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</si>
  <si>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</si>
  <si>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</si>
  <si>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</si>
  <si>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</si>
  <si>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</si>
  <si>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</si>
  <si>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</si>
  <si>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</si>
  <si>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</si>
  <si>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</si>
  <si>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</si>
  <si>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</si>
  <si>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</si>
  <si>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</si>
  <si>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</si>
  <si>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</si>
  <si>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</si>
  <si>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</si>
  <si>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</si>
  <si>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</si>
  <si>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</si>
  <si>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</si>
  <si>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</si>
  <si>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</si>
  <si>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</si>
  <si>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</si>
  <si>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</si>
  <si>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</si>
  <si>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</si>
  <si>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</si>
  <si>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</si>
  <si>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</si>
  <si>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</si>
  <si>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</si>
  <si>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</si>
  <si>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</si>
  <si>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</si>
  <si>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</si>
  <si>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</si>
  <si>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</si>
  <si>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</si>
  <si>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</si>
  <si>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</si>
  <si>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</si>
  <si>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</si>
  <si>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</si>
  <si>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</si>
  <si>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</si>
  <si>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</si>
  <si>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</si>
  <si>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</si>
  <si>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</si>
  <si>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</si>
  <si>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</si>
  <si>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</si>
  <si>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</si>
  <si>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</si>
  <si>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</si>
  <si>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</si>
  <si>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</si>
  <si>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</si>
  <si>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</si>
  <si>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</si>
  <si>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</si>
  <si>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</si>
  <si>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</si>
  <si>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</si>
  <si>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</si>
  <si>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</si>
  <si>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</si>
  <si>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</si>
  <si>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</si>
  <si>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</si>
  <si>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</si>
  <si>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</si>
  <si>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</si>
  <si>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</si>
  <si>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</si>
  <si>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</si>
  <si>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</si>
  <si>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</si>
  <si>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</si>
  <si>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</si>
  <si>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</si>
  <si>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</si>
  <si>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</si>
  <si>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</si>
  <si>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</si>
  <si>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</si>
  <si>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</si>
  <si>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</si>
  <si>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</si>
  <si>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</si>
  <si>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</si>
  <si>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</si>
  <si>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</si>
  <si>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</si>
  <si>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</si>
  <si>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</si>
  <si>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</si>
  <si>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</si>
  <si>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</si>
  <si>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</si>
  <si>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</si>
  <si>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</si>
  <si>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</si>
  <si>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</si>
  <si>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</si>
  <si>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</si>
  <si>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</si>
  <si>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</si>
  <si>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</si>
  <si>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</si>
  <si>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</si>
  <si>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</si>
  <si>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</si>
  <si>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</si>
  <si>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</si>
  <si>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</si>
  <si>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</si>
  <si>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</si>
  <si>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</si>
  <si>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</si>
  <si>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</si>
  <si>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</si>
  <si>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</si>
  <si>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</si>
  <si>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</si>
  <si>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</si>
  <si>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</si>
  <si>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</si>
  <si>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</si>
  <si>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</si>
  <si>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</si>
  <si>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</si>
  <si>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</si>
  <si>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</si>
  <si>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</si>
  <si>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</si>
  <si>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</si>
  <si>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</si>
  <si>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</si>
  <si>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</si>
  <si>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</si>
  <si>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</si>
  <si>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</si>
  <si>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</si>
  <si>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</si>
  <si>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</si>
  <si>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</si>
  <si>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</si>
  <si>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</si>
  <si>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</si>
  <si>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</si>
  <si>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</si>
  <si>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</si>
  <si>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</si>
  <si>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</si>
  <si>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</si>
  <si>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</si>
  <si>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</si>
  <si>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</si>
  <si>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</si>
  <si>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</si>
  <si>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</si>
  <si>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</si>
  <si>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</si>
  <si>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</si>
  <si>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</si>
  <si>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</si>
  <si>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</si>
  <si>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</si>
  <si>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</si>
  <si>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</si>
  <si>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</si>
  <si>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</si>
  <si>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</si>
  <si>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</si>
  <si>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</si>
  <si>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</si>
  <si>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</si>
  <si>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</si>
  <si>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</si>
  <si>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</si>
  <si>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</si>
  <si>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</si>
  <si>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</si>
  <si>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</si>
  <si>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</si>
  <si>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</si>
  <si>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</si>
  <si>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</si>
  <si>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</si>
  <si>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</si>
  <si>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</si>
  <si>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</si>
  <si>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</si>
  <si>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</si>
  <si>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</si>
  <si>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</si>
  <si>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</si>
  <si>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</si>
  <si>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</si>
  <si>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</si>
  <si>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</si>
  <si>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</si>
  <si>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</si>
  <si>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</si>
  <si>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</si>
  <si>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</si>
  <si>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</si>
  <si>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</si>
  <si>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</si>
  <si>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</si>
  <si>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</si>
  <si>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</si>
  <si>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</si>
  <si>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</si>
  <si>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</si>
  <si>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</si>
  <si>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</si>
  <si>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</si>
  <si>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</si>
  <si>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</si>
  <si>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</si>
  <si>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</si>
  <si>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</si>
  <si>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</si>
  <si>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</si>
  <si>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</si>
  <si>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</si>
  <si>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</si>
  <si>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</si>
  <si>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</si>
  <si>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</si>
  <si>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</si>
  <si>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</si>
  <si>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</si>
  <si>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</si>
  <si>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</si>
  <si>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</si>
  <si>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</si>
  <si>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</si>
  <si>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</si>
  <si>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</si>
  <si>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</si>
  <si>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</si>
  <si>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</si>
  <si>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</si>
  <si>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</si>
  <si>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</si>
  <si>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</si>
  <si>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</si>
  <si>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</si>
  <si>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</si>
  <si>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</si>
  <si>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</si>
  <si>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</si>
  <si>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</si>
  <si>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</si>
  <si>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</si>
  <si>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</si>
  <si>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</si>
  <si>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</si>
  <si>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</si>
  <si>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</si>
  <si>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</si>
  <si>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</si>
  <si>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</si>
  <si>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</si>
  <si>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</si>
  <si>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</si>
  <si>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</si>
  <si>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</si>
  <si>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</si>
  <si>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</si>
  <si>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</si>
  <si>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</si>
  <si>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</si>
  <si>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</si>
  <si>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</si>
  <si>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</si>
  <si>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</si>
  <si>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</si>
  <si>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</si>
  <si>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</si>
  <si>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</si>
  <si>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</si>
  <si>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</si>
  <si>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</si>
  <si>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</si>
  <si>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</si>
  <si>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</si>
  <si>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</si>
  <si>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</si>
  <si>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</si>
  <si>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</si>
  <si>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</si>
  <si>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</si>
  <si>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</si>
  <si>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</si>
  <si>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</si>
  <si>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</si>
  <si>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</si>
  <si>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</si>
  <si>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</si>
  <si>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</si>
  <si>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</si>
  <si>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</si>
  <si>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</si>
  <si>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</si>
  <si>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</si>
  <si>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</si>
  <si>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</si>
  <si>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</si>
  <si>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</si>
  <si>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</si>
  <si>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</si>
  <si>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</si>
  <si>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</si>
  <si>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</si>
  <si>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</si>
  <si>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</si>
  <si>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</si>
  <si>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</si>
  <si>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</si>
  <si>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</si>
  <si>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</si>
  <si>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</si>
  <si>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</si>
  <si>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</si>
  <si>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</si>
  <si>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</si>
  <si>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</si>
  <si>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</si>
  <si>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</si>
  <si>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</si>
  <si>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</si>
  <si>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</si>
  <si>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</si>
  <si>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</si>
  <si>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</si>
  <si>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</si>
  <si>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</si>
  <si>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</si>
  <si>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</si>
  <si>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</si>
  <si>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</si>
  <si>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</si>
  <si>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</si>
  <si>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</si>
  <si>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</si>
  <si>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</si>
  <si>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</si>
  <si>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</si>
  <si>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</si>
  <si>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</si>
  <si>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</si>
  <si>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</si>
  <si>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</si>
  <si>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</si>
  <si>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</si>
  <si>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</si>
  <si>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</si>
  <si>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</si>
  <si>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</si>
  <si>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</si>
  <si>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</si>
  <si>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</si>
  <si>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</si>
  <si>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</si>
  <si>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</si>
  <si>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</si>
  <si>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</si>
  <si>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</si>
  <si>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</si>
  <si>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</si>
  <si>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</si>
  <si>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</si>
  <si>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</si>
  <si>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</si>
  <si>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</si>
  <si>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</si>
  <si>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</si>
  <si>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</si>
  <si>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</si>
  <si>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</si>
  <si>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</si>
  <si>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</si>
  <si>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</si>
  <si>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</si>
  <si>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</si>
  <si>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</si>
  <si>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</si>
  <si>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</si>
  <si>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</si>
  <si>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</si>
  <si>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</si>
  <si>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</si>
  <si>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</si>
  <si>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</si>
  <si>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</si>
  <si>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</si>
  <si>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</si>
  <si>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</si>
  <si>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</si>
  <si>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</si>
  <si>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</si>
  <si>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</si>
  <si>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</si>
  <si>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</si>
  <si>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</si>
  <si>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</si>
  <si>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</si>
  <si>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</si>
  <si>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</si>
  <si>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</si>
  <si>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</si>
  <si>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</si>
  <si>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</si>
  <si>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</si>
  <si>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</si>
  <si>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</si>
  <si>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</si>
  <si>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</si>
  <si>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</si>
  <si>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</si>
  <si>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</si>
  <si>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</si>
  <si>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</si>
  <si>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</si>
  <si>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</si>
  <si>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</si>
  <si>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</si>
  <si>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</si>
  <si>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</si>
  <si>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</si>
  <si>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</si>
  <si>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</si>
  <si>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</si>
  <si>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</si>
  <si>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</si>
  <si>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</si>
  <si>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</si>
  <si>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</si>
  <si>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</si>
  <si>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</si>
  <si>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</si>
  <si>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</si>
  <si>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</si>
  <si>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</si>
  <si>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</si>
  <si>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</si>
  <si>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</si>
  <si>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</si>
  <si>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</si>
  <si>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</si>
  <si>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</si>
  <si>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</si>
  <si>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</si>
  <si>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</si>
  <si>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</si>
  <si>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</si>
  <si>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</si>
  <si>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</si>
  <si>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</si>
  <si>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</si>
  <si>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</si>
  <si>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</si>
  <si>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</si>
  <si>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</si>
  <si>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</si>
  <si>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</si>
  <si>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</si>
  <si>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</si>
  <si>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</si>
  <si>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</si>
  <si>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</si>
  <si>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</si>
  <si>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</si>
  <si>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</si>
  <si>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</si>
  <si>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</si>
  <si>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</si>
  <si>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</si>
  <si>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</si>
  <si>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</si>
  <si>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</si>
  <si>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</si>
  <si>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</si>
  <si>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</si>
  <si>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</si>
  <si>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</si>
  <si>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</si>
  <si>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</si>
  <si>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</si>
  <si>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</si>
  <si>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</si>
  <si>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</si>
  <si>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</si>
  <si>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</si>
  <si>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</si>
  <si>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</si>
  <si>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</si>
  <si>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</si>
  <si>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</si>
  <si>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</si>
  <si>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</si>
  <si>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</si>
  <si>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</si>
  <si>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</si>
  <si>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</si>
  <si>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</si>
  <si>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</si>
  <si>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</si>
  <si>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</si>
  <si>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</si>
  <si>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</si>
  <si>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</si>
  <si>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</si>
  <si>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</si>
  <si>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</si>
  <si>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</si>
  <si>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</si>
  <si>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</si>
  <si>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</si>
  <si>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</si>
  <si>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</si>
  <si>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</si>
  <si>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</si>
  <si>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</si>
  <si>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</si>
  <si>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</si>
  <si>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</si>
  <si>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</si>
  <si>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</si>
  <si>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</si>
  <si>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</si>
  <si>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</si>
  <si>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</si>
  <si>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</si>
  <si>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</si>
  <si>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</si>
  <si>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</si>
  <si>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</si>
  <si>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</si>
  <si>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</si>
  <si>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</si>
  <si>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</si>
  <si>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</si>
  <si>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</si>
  <si>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</si>
  <si>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</si>
  <si>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</si>
  <si>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</si>
  <si>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</si>
  <si>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</si>
  <si>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</si>
  <si>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</si>
  <si>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</si>
  <si>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</si>
  <si>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</si>
  <si>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</si>
  <si>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</si>
  <si>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</si>
  <si>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</si>
  <si>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</si>
  <si>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</si>
  <si>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</si>
  <si>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</si>
  <si>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</si>
  <si>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</si>
  <si>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</si>
  <si>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</si>
  <si>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</si>
  <si>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</si>
  <si>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</si>
  <si>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</si>
  <si>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</si>
  <si>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</si>
  <si>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</si>
  <si>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</si>
  <si>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</si>
  <si>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</si>
  <si>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</si>
  <si>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</si>
  <si>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</si>
  <si>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</si>
  <si>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</si>
  <si>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</si>
  <si>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</si>
  <si>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</si>
  <si>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</si>
  <si>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</si>
  <si>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</si>
  <si>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</si>
  <si>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</si>
  <si>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</si>
  <si>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</si>
  <si>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</si>
  <si>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</si>
  <si>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</si>
  <si>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</si>
  <si>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</si>
  <si>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</si>
  <si>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</si>
  <si>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</si>
  <si>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</si>
  <si>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</si>
  <si>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</si>
  <si>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</si>
  <si>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</si>
  <si>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</si>
  <si>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</si>
  <si>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</si>
  <si>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</si>
  <si>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</si>
  <si>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</si>
  <si>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</si>
  <si>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</si>
  <si>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</si>
  <si>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</si>
  <si>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</si>
  <si>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</si>
  <si>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</si>
  <si>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</si>
  <si>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</si>
  <si>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</si>
  <si>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</si>
  <si>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</si>
  <si>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</si>
  <si>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</si>
  <si>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</si>
  <si>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</si>
  <si>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</si>
  <si>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</si>
  <si>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</si>
  <si>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</si>
  <si>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</si>
  <si>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</si>
  <si>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</si>
  <si>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</si>
  <si>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</si>
  <si>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</si>
  <si>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</si>
  <si>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</si>
  <si>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</si>
  <si>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</si>
  <si>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</si>
  <si>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</si>
  <si>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</si>
  <si>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</si>
  <si>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</si>
  <si>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</si>
  <si>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</si>
  <si>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</si>
  <si>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</si>
  <si>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</si>
  <si>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</si>
  <si>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</si>
  <si>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</si>
  <si>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</si>
  <si>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</si>
  <si>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</si>
  <si>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</si>
  <si>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</si>
  <si>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</si>
  <si>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</si>
  <si>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</si>
  <si>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</si>
  <si>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</si>
  <si>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</si>
  <si>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</si>
  <si>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</si>
  <si>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</si>
  <si>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</si>
  <si>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</si>
  <si>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</si>
  <si>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</si>
  <si>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</si>
  <si>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</si>
  <si>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</si>
  <si>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</si>
  <si>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</si>
  <si>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</si>
  <si>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</si>
  <si>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</si>
  <si>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</si>
  <si>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</si>
  <si>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</si>
  <si>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</si>
  <si>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</si>
  <si>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</si>
  <si>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</si>
  <si>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</si>
  <si>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</si>
  <si>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</si>
  <si>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</si>
  <si>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</si>
  <si>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</si>
  <si>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</si>
  <si>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</si>
  <si>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</si>
  <si>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</si>
  <si>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</si>
  <si>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</si>
  <si>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</si>
  <si>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</si>
  <si>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</si>
  <si>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</si>
  <si>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</si>
  <si>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</si>
  <si>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</si>
  <si>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</si>
  <si>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</si>
  <si>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</si>
  <si>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</si>
  <si>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</si>
  <si>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</si>
  <si>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</si>
  <si>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</si>
  <si>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</si>
  <si>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</si>
  <si>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</si>
  <si>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</si>
  <si>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</si>
  <si>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</si>
  <si>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</si>
  <si>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</si>
  <si>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</si>
  <si>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</si>
  <si>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</si>
  <si>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</si>
  <si>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</si>
  <si>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</si>
  <si>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</si>
  <si>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</si>
  <si>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</si>
  <si>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</si>
  <si>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</si>
  <si>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</si>
  <si>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</si>
  <si>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</si>
  <si>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</si>
  <si>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</si>
  <si>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</si>
  <si>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</si>
  <si>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</si>
  <si>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</si>
  <si>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</si>
  <si>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</si>
  <si>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</si>
  <si>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</si>
  <si>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</si>
  <si>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</si>
  <si>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</si>
  <si>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</si>
  <si>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</si>
  <si>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</si>
  <si>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</si>
  <si>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</si>
  <si>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</si>
  <si>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</si>
  <si>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</si>
  <si>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</si>
  <si>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</si>
  <si>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</si>
  <si>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</si>
  <si>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</si>
  <si>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</si>
  <si>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</si>
  <si>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</si>
  <si>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</si>
  <si>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</si>
  <si>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</si>
  <si>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</si>
  <si>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</si>
  <si>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</si>
  <si>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</si>
  <si>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</si>
  <si>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</si>
  <si>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</si>
  <si>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</si>
  <si>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</si>
  <si>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</si>
  <si>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</si>
  <si>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</si>
  <si>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</si>
  <si>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</si>
  <si>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</si>
  <si>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</si>
  <si>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</si>
  <si>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</si>
  <si>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</si>
  <si>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</si>
  <si>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</si>
  <si>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</si>
  <si>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</si>
  <si>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</si>
  <si>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</si>
  <si>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</si>
  <si>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</si>
  <si>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</si>
  <si>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</si>
  <si>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</si>
  <si>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</si>
  <si>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</si>
  <si>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</si>
  <si>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</si>
  <si>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</si>
  <si>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</si>
  <si>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</si>
  <si>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</si>
  <si>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</si>
  <si>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</si>
  <si>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</si>
  <si>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</si>
  <si>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</si>
  <si>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</si>
  <si>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</si>
  <si>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</si>
  <si>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</si>
  <si>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</si>
  <si>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</si>
  <si>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</si>
  <si>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</si>
  <si>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</si>
  <si>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</si>
  <si>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</si>
  <si>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</si>
  <si>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</si>
  <si>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</si>
  <si>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</si>
  <si>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</si>
  <si>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</si>
  <si>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</si>
  <si>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</si>
  <si>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</si>
  <si>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</si>
  <si>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</si>
  <si>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</si>
  <si>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</si>
  <si>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</si>
  <si>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</si>
  <si>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</si>
  <si>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</si>
  <si>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</si>
  <si>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</si>
  <si>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</si>
  <si>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</si>
  <si>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</si>
  <si>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</si>
  <si>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</si>
  <si>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</si>
  <si>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</si>
  <si>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</si>
  <si>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</si>
  <si>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</si>
  <si>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</si>
  <si>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</si>
  <si>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</si>
  <si>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</si>
  <si>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</si>
  <si>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</si>
  <si>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</si>
  <si>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</si>
  <si>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</si>
  <si>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</si>
  <si>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</si>
  <si>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</si>
  <si>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</si>
  <si>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</si>
  <si>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</si>
  <si>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</si>
  <si>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</si>
  <si>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</si>
  <si>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</si>
  <si>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</si>
  <si>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</si>
  <si>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</si>
  <si>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</si>
  <si>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</si>
  <si>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</si>
  <si>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</si>
  <si>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</si>
  <si>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</si>
  <si>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</si>
  <si>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</si>
  <si>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</si>
  <si>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</si>
  <si>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</si>
  <si>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</si>
  <si>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</si>
  <si>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</si>
  <si>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</si>
  <si>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</si>
  <si>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</si>
  <si>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</si>
  <si>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</si>
  <si>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</si>
  <si>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</si>
  <si>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</si>
  <si>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</si>
  <si>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</si>
  <si>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</si>
  <si>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</si>
  <si>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</si>
  <si>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</si>
  <si>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</si>
  <si>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</si>
  <si>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</si>
  <si>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</si>
  <si>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</si>
  <si>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</si>
  <si>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</si>
  <si>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</si>
  <si>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</si>
  <si>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</si>
  <si>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</si>
  <si>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</si>
  <si>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</si>
  <si>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</si>
  <si>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</si>
  <si>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</si>
  <si>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</si>
  <si>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</si>
  <si>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</si>
  <si>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</si>
  <si>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</si>
  <si>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</si>
  <si>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</si>
  <si>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</si>
  <si>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</si>
  <si>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</si>
  <si>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</si>
  <si>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</si>
  <si>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</si>
  <si>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</si>
  <si>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</si>
  <si>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</si>
  <si>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</si>
  <si>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</si>
  <si>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</si>
  <si>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</si>
  <si>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</si>
  <si>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</si>
  <si>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</si>
  <si>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</si>
  <si>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</si>
  <si>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</si>
  <si>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</si>
  <si>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</si>
  <si>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</si>
  <si>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</si>
  <si>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</si>
  <si>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</si>
  <si>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</si>
  <si>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</si>
  <si>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</si>
  <si>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</si>
  <si>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</si>
  <si>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</si>
  <si>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</si>
  <si>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</si>
  <si>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</si>
  <si>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</si>
  <si>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</si>
  <si>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</si>
  <si>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</si>
  <si>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</si>
  <si>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</si>
  <si>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</si>
  <si>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</si>
  <si>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</si>
  <si>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</si>
  <si>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</si>
  <si>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</si>
  <si>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</si>
  <si>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</si>
  <si>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</si>
  <si>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</si>
  <si>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</si>
  <si>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</si>
  <si>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</si>
  <si>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</si>
  <si>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</si>
  <si>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</si>
  <si>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</si>
  <si>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</si>
  <si>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</si>
  <si>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</si>
  <si>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</si>
  <si>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</si>
  <si>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</si>
  <si>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</si>
  <si>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</si>
  <si>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</si>
  <si>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</si>
  <si>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</si>
  <si>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</si>
  <si>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</si>
  <si>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</si>
  <si>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</si>
  <si>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</si>
  <si>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</si>
  <si>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</si>
  <si>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</si>
  <si>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</si>
  <si>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</si>
  <si>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</si>
  <si>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</si>
  <si>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</si>
  <si>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</si>
  <si>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</si>
  <si>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</si>
  <si>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</si>
  <si>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</si>
  <si>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</si>
  <si>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</si>
  <si>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</si>
  <si>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</si>
  <si>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</si>
  <si>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</si>
  <si>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</si>
  <si>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</si>
  <si>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</si>
  <si>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</si>
  <si>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</si>
  <si>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</si>
  <si>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</si>
  <si>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</si>
  <si>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</si>
  <si>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</si>
  <si>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</si>
  <si>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</si>
  <si>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</si>
  <si>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</si>
  <si>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</si>
  <si>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</si>
  <si>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</si>
  <si>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</si>
  <si>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</si>
  <si>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</si>
  <si>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</si>
  <si>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</si>
  <si>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</si>
  <si>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</si>
  <si>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</si>
  <si>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</si>
  <si>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</si>
  <si>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</si>
  <si>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</si>
  <si>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</si>
  <si>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</si>
  <si>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</si>
  <si>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</si>
  <si>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</si>
  <si>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</si>
  <si>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</si>
  <si>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</si>
  <si>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</si>
  <si>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</si>
  <si>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</si>
  <si>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</si>
  <si>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</si>
  <si>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</si>
  <si>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</si>
  <si>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</si>
  <si>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</si>
  <si>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</si>
  <si>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</si>
  <si>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</si>
  <si>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</si>
  <si>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</si>
  <si>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</si>
  <si>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</si>
  <si>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</si>
  <si>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</si>
  <si>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</si>
  <si>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</si>
  <si>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</si>
  <si>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</si>
  <si>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</si>
  <si>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</si>
  <si>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</si>
  <si>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</si>
  <si>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</si>
  <si>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</si>
  <si>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</si>
  <si>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</si>
  <si>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</si>
  <si>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</si>
  <si>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</si>
  <si>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</si>
  <si>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</si>
  <si>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</si>
  <si>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</si>
  <si>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</si>
  <si>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</si>
  <si>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</si>
  <si>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</si>
  <si>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</si>
  <si>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</si>
  <si>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</si>
  <si>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</si>
  <si>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</si>
  <si>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</si>
  <si>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</si>
  <si>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</si>
  <si>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</si>
  <si>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</si>
  <si>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</si>
  <si>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</si>
  <si>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</si>
  <si>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</si>
  <si>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</si>
  <si>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</si>
  <si>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</si>
  <si>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</si>
  <si>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</si>
  <si>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</si>
  <si>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</si>
  <si>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</si>
  <si>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</si>
  <si>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</si>
  <si>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</si>
  <si>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</si>
  <si>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</si>
  <si>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</si>
  <si>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</si>
  <si>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</si>
  <si>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</si>
  <si>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</si>
  <si>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</si>
  <si>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</si>
  <si>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</si>
  <si>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</si>
  <si>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</si>
  <si>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</si>
  <si>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</si>
  <si>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</si>
  <si>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</si>
  <si>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</si>
  <si>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</si>
  <si>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</si>
  <si>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</si>
  <si>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</si>
  <si>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</si>
  <si>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</si>
  <si>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</si>
  <si>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</si>
  <si>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</si>
  <si>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</si>
  <si>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</si>
  <si>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</si>
  <si>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</si>
  <si>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</si>
  <si>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</si>
  <si>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</si>
  <si>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</si>
  <si>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</si>
  <si>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</si>
  <si>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</si>
  <si>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</si>
  <si>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</si>
  <si>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</si>
  <si>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</si>
  <si>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</si>
  <si>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</si>
  <si>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</si>
  <si>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</si>
  <si>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</si>
  <si>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</si>
  <si>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</si>
  <si>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</si>
  <si>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</si>
  <si>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</si>
  <si>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</si>
  <si>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</si>
  <si>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</si>
  <si>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</si>
  <si>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</si>
  <si>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</si>
  <si>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</si>
  <si>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</si>
  <si>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</si>
  <si>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</si>
  <si>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</si>
  <si>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</si>
  <si>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</si>
  <si>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</si>
  <si>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</si>
  <si>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</si>
  <si>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</si>
  <si>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</si>
  <si>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</si>
  <si>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</si>
  <si>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</si>
  <si>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</si>
  <si>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</si>
  <si>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</si>
  <si>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</si>
  <si>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</si>
  <si>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</si>
  <si>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</si>
  <si>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</si>
  <si>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</si>
  <si>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</si>
  <si>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</si>
  <si>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</si>
  <si>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</si>
  <si>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</si>
  <si>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</si>
  <si>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</si>
  <si>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</si>
  <si>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</si>
  <si>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</si>
  <si>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</si>
  <si>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</si>
  <si>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</si>
  <si>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</si>
  <si>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</si>
  <si>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</si>
  <si>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</si>
  <si>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</si>
  <si>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</si>
  <si>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</si>
  <si>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</si>
  <si>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</si>
  <si>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</si>
  <si>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</si>
  <si>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</si>
  <si>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</si>
  <si>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</si>
  <si>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</si>
  <si>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</si>
  <si>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</si>
  <si>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</si>
  <si>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</si>
  <si>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</si>
  <si>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</si>
  <si>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</si>
  <si>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</si>
  <si>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</si>
  <si>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</si>
  <si>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</si>
  <si>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</si>
  <si>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</si>
  <si>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</si>
  <si>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</si>
  <si>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</si>
  <si>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</si>
  <si>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</si>
  <si>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</si>
  <si>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</si>
  <si>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</si>
  <si>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</si>
  <si>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</si>
  <si>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</si>
  <si>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</si>
  <si>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</si>
  <si>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</si>
  <si>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</si>
  <si>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</si>
  <si>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</si>
  <si>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</si>
  <si>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</si>
  <si>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</si>
  <si>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</si>
  <si>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</si>
  <si>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</si>
  <si>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</si>
  <si>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</si>
  <si>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</si>
  <si>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</si>
  <si>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</si>
  <si>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</si>
  <si>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</si>
  <si>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</si>
  <si>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</si>
  <si>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</si>
  <si>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</si>
  <si>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</si>
  <si>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</si>
  <si>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</si>
  <si>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</si>
  <si>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</si>
  <si>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</si>
  <si>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</si>
  <si>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</si>
  <si>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</si>
  <si>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</si>
  <si>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</si>
  <si>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</si>
  <si>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</si>
  <si>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</si>
  <si>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</si>
  <si>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</si>
  <si>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</si>
  <si>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</si>
  <si>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</si>
  <si>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</si>
  <si>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</si>
  <si>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</si>
  <si>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</si>
  <si>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</si>
  <si>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</si>
  <si>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</si>
  <si>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</si>
  <si>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</si>
  <si>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</si>
  <si>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</si>
  <si>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</si>
  <si>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</si>
  <si>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</si>
  <si>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</si>
  <si>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</si>
  <si>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</si>
  <si>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</si>
  <si>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</si>
  <si>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</si>
  <si>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</si>
  <si>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</si>
  <si>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</si>
  <si>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</si>
  <si>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</si>
  <si>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</si>
  <si>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</si>
  <si>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</si>
  <si>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</si>
  <si>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</si>
  <si>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</si>
  <si>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</si>
  <si>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</si>
  <si>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</si>
  <si>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</si>
  <si>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</si>
  <si>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</si>
  <si>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</si>
  <si>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</si>
  <si>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</si>
  <si>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</si>
  <si>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</si>
  <si>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</si>
  <si>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</si>
  <si>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</si>
  <si>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</si>
  <si>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</si>
  <si>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</si>
  <si>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</si>
  <si>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</si>
  <si>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</si>
  <si>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</si>
  <si>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</si>
  <si>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</si>
  <si>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</si>
  <si>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</si>
  <si>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</si>
  <si>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</si>
  <si>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</si>
  <si>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</si>
  <si>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</si>
  <si>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</si>
  <si>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</si>
  <si>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</si>
  <si>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</si>
  <si>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</si>
  <si>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</si>
  <si>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</si>
  <si>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</si>
  <si>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</si>
  <si>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</si>
  <si>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</si>
  <si>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</si>
  <si>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</si>
  <si>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</si>
  <si>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</si>
  <si>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</si>
  <si>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</si>
  <si>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</si>
  <si>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</si>
  <si>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</si>
  <si>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</si>
  <si>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</si>
  <si>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</si>
  <si>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</si>
  <si>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</si>
  <si>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</si>
  <si>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</si>
  <si>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</si>
  <si>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</si>
  <si>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</si>
  <si>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</si>
  <si>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</si>
  <si>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</si>
  <si>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</si>
  <si>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</si>
  <si>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</si>
  <si>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</si>
  <si>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</si>
  <si>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</si>
  <si>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</si>
  <si>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</si>
  <si>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</si>
  <si>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</si>
  <si>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</si>
  <si>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</si>
  <si>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</si>
  <si>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</si>
  <si>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</si>
  <si>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</si>
  <si>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</si>
  <si>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</si>
  <si>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</si>
  <si>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</si>
  <si>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</si>
  <si>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</si>
  <si>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</si>
  <si>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</si>
  <si>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</si>
  <si>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</si>
  <si>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</si>
  <si>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</si>
  <si>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</si>
  <si>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</si>
  <si>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</si>
  <si>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</si>
  <si>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</si>
  <si>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</si>
  <si>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</si>
  <si>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</si>
  <si>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</si>
  <si>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</si>
  <si>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</si>
  <si>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</si>
  <si>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</si>
  <si>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</si>
  <si>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</si>
  <si>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</si>
  <si>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</si>
  <si>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</si>
  <si>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</si>
  <si>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</si>
  <si>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</si>
  <si>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</si>
  <si>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</si>
  <si>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</si>
  <si>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</si>
  <si>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</si>
  <si>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</si>
  <si>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</si>
  <si>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</si>
  <si>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</si>
  <si>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</si>
  <si>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</si>
  <si>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</si>
  <si>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</si>
  <si>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</si>
  <si>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</si>
  <si>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</si>
  <si>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</si>
  <si>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</si>
  <si>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</si>
  <si>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</si>
  <si>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</si>
  <si>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</si>
  <si>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</si>
  <si>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</si>
  <si>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</si>
  <si>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</si>
  <si>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</si>
  <si>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</si>
  <si>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</si>
  <si>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</si>
  <si>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</si>
  <si>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</si>
  <si>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</si>
  <si>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</si>
  <si>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</si>
  <si>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</si>
  <si>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</si>
  <si>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</si>
  <si>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</si>
  <si>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</si>
  <si>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</si>
  <si>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</si>
  <si>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</si>
  <si>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</si>
  <si>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</si>
  <si>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</si>
  <si>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</si>
  <si>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</si>
  <si>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</si>
  <si>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</si>
  <si>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</si>
  <si>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</si>
  <si>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</si>
  <si>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</si>
  <si>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</si>
  <si>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</si>
  <si>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</si>
  <si>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</si>
  <si>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</si>
  <si>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</si>
  <si>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</si>
  <si>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</si>
  <si>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</si>
  <si>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</si>
  <si>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</si>
  <si>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</si>
  <si>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</si>
  <si>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</si>
  <si>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</si>
  <si>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</si>
  <si>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</si>
  <si>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</si>
  <si>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</si>
  <si>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</si>
  <si>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</si>
  <si>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</si>
  <si>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</si>
  <si>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</si>
  <si>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</si>
  <si>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</si>
  <si>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</si>
  <si>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</si>
  <si>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</si>
  <si>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</si>
  <si>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</si>
  <si>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</si>
  <si>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</si>
  <si>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</si>
  <si>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</si>
  <si>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</si>
  <si>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</si>
  <si>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</si>
  <si>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</si>
  <si>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</si>
  <si>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</si>
  <si>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</si>
  <si>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</si>
  <si>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</si>
  <si>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</si>
  <si>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</si>
  <si>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</si>
  <si>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</si>
  <si>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</si>
  <si>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</si>
  <si>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</si>
  <si>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</si>
  <si>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</si>
  <si>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</si>
  <si>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</si>
  <si>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</si>
  <si>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</si>
  <si>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</si>
  <si>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</si>
  <si>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</si>
  <si>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</si>
  <si>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</si>
  <si>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</si>
  <si>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</si>
  <si>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</si>
  <si>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</si>
  <si>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</si>
  <si>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</si>
  <si>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</si>
  <si>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</si>
  <si>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</si>
  <si>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</si>
  <si>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</si>
  <si>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</si>
  <si>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</si>
  <si>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</si>
  <si>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</si>
  <si>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</si>
  <si>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</si>
  <si>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</si>
  <si>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</si>
  <si>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</si>
  <si>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</si>
  <si>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</si>
  <si>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</si>
  <si>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</si>
  <si>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</si>
  <si>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</si>
  <si>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</si>
  <si>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</si>
  <si>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</si>
  <si>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</si>
  <si>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</si>
  <si>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</si>
  <si>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</si>
  <si>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</si>
  <si>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</si>
  <si>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</si>
  <si>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</si>
  <si>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</si>
  <si>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</si>
  <si>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</si>
  <si>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</si>
  <si>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</si>
  <si>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</si>
  <si>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</si>
  <si>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</si>
  <si>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</si>
  <si>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</si>
  <si>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</si>
  <si>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</si>
  <si>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</si>
  <si>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</si>
  <si>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</si>
  <si>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</si>
  <si>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</si>
  <si>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</si>
  <si>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</si>
  <si>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</si>
  <si>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</si>
  <si>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</si>
  <si>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</si>
  <si>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</si>
  <si>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</si>
  <si>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</si>
  <si>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</si>
  <si>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</si>
  <si>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</si>
  <si>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</si>
  <si>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</si>
  <si>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</si>
  <si>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</si>
  <si>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</si>
  <si>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</si>
  <si>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</si>
  <si>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</si>
  <si>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</si>
  <si>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</si>
  <si>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</si>
  <si>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</si>
  <si>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</si>
  <si>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</si>
  <si>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</si>
  <si>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</si>
  <si>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</si>
  <si>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</si>
  <si>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</si>
  <si>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</si>
  <si>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</si>
  <si>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</si>
  <si>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</si>
  <si>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</si>
  <si>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</si>
  <si>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</si>
  <si>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</si>
  <si>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</si>
  <si>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</si>
  <si>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</si>
  <si>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</si>
  <si>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</si>
  <si>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</si>
  <si>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</si>
  <si>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</si>
  <si>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</si>
  <si>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</si>
  <si>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</si>
  <si>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</si>
  <si>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</si>
  <si>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</si>
  <si>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</si>
  <si>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</si>
  <si>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</si>
  <si>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</si>
  <si>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</si>
  <si>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</si>
  <si>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</si>
  <si>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</si>
  <si>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</si>
  <si>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</si>
  <si>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</si>
  <si>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</si>
  <si>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</si>
  <si>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</si>
  <si>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</si>
  <si>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</si>
  <si>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</si>
  <si>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</si>
  <si>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</si>
  <si>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</si>
  <si>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</si>
  <si>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</si>
  <si>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</si>
  <si>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</si>
  <si>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</si>
  <si>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</si>
  <si>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</si>
  <si>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</si>
  <si>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</si>
  <si>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</si>
  <si>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</si>
  <si>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</si>
  <si>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</si>
  <si>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</si>
  <si>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</si>
  <si>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</si>
  <si>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</si>
  <si>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</si>
  <si>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</si>
  <si>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</si>
  <si>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</si>
  <si>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</si>
  <si>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</si>
  <si>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</si>
  <si>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</si>
  <si>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</si>
  <si>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</si>
  <si>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</si>
  <si>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</si>
  <si>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</si>
  <si>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</si>
  <si>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</si>
  <si>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</si>
  <si>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</si>
  <si>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</si>
  <si>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</si>
  <si>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</si>
  <si>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</si>
  <si>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</si>
  <si>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</si>
  <si>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</si>
  <si>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</si>
  <si>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</si>
  <si>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</si>
  <si>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</si>
  <si>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</si>
  <si>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</si>
  <si>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</si>
  <si>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</si>
  <si>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</si>
  <si>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</si>
  <si>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</si>
  <si>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</si>
  <si>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</si>
  <si>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</si>
  <si>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</si>
  <si>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</si>
  <si>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</si>
  <si>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</si>
  <si>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</si>
  <si>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</si>
  <si>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</si>
  <si>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</si>
  <si>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</si>
  <si>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</si>
  <si>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</si>
  <si>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</si>
  <si>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</si>
  <si>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</si>
  <si>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</si>
  <si>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</si>
  <si>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</si>
  <si>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</si>
  <si>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</si>
  <si>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</si>
  <si>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</si>
  <si>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</si>
  <si>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</si>
  <si>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</si>
  <si>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</si>
  <si>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</si>
  <si>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</si>
  <si>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</si>
  <si>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</si>
  <si>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</si>
  <si>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</si>
  <si>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</si>
  <si>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</si>
  <si>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</si>
  <si>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</si>
  <si>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</si>
  <si>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</si>
  <si>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</si>
  <si>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</si>
  <si>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</si>
  <si>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</si>
  <si>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</si>
  <si>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</si>
  <si>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</si>
  <si>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</si>
  <si>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</si>
  <si>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</si>
  <si>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</si>
  <si>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</si>
  <si>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</si>
  <si>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</si>
  <si>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</si>
  <si>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</si>
  <si>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</si>
  <si>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</si>
  <si>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</si>
  <si>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</si>
  <si>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</si>
  <si>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</si>
  <si>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</si>
  <si>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</si>
  <si>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</si>
  <si>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</si>
  <si>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</si>
  <si>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</si>
  <si>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</si>
  <si>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</si>
  <si>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</si>
  <si>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</si>
  <si>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</si>
  <si>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</si>
  <si>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</si>
  <si>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</si>
  <si>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</si>
  <si>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</si>
  <si>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</si>
  <si>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</si>
  <si>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</si>
  <si>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</si>
  <si>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</si>
  <si>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</si>
  <si>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</si>
  <si>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</si>
  <si>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</si>
  <si>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</si>
  <si>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</si>
  <si>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</si>
  <si>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</si>
  <si>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</si>
  <si>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</si>
  <si>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</si>
  <si>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</si>
  <si>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</si>
  <si>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</si>
  <si>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</si>
  <si>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</si>
  <si>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</si>
  <si>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</si>
  <si>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</si>
  <si>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</si>
  <si>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</si>
  <si>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</si>
  <si>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</si>
  <si>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</si>
  <si>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</si>
  <si>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</si>
  <si>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</si>
  <si>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</si>
  <si>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</si>
  <si>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</si>
  <si>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</si>
  <si>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</si>
  <si>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</si>
  <si>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</si>
  <si>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</si>
  <si>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</si>
  <si>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</si>
  <si>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</si>
  <si>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</si>
  <si>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</si>
  <si>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</si>
  <si>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</si>
  <si>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</si>
  <si>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</si>
  <si>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</si>
  <si>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</si>
  <si>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</si>
  <si>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</si>
  <si>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</si>
  <si>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</si>
  <si>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</si>
  <si>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</si>
  <si>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</si>
  <si>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</si>
  <si>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</si>
  <si>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</si>
  <si>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</si>
  <si>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</si>
  <si>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</si>
  <si>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</si>
  <si>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</si>
  <si>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</si>
  <si>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</si>
  <si>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</si>
  <si>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</si>
  <si>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</si>
  <si>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</si>
  <si>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</si>
  <si>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</si>
  <si>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</si>
  <si>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</si>
  <si>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</si>
  <si>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</si>
  <si>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</si>
  <si>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</si>
  <si>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</si>
  <si>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</si>
  <si>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</si>
  <si>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</si>
  <si>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</si>
  <si>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</si>
  <si>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</si>
  <si>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</si>
  <si>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</si>
  <si>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</si>
  <si>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</si>
  <si>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</si>
  <si>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</si>
  <si>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</si>
  <si>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</si>
  <si>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</si>
  <si>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</si>
  <si>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</si>
  <si>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</si>
  <si>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</si>
  <si>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</si>
  <si>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</si>
  <si>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</si>
  <si>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</si>
  <si>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</si>
  <si>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</si>
  <si>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</si>
  <si>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</si>
  <si>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</si>
  <si>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</si>
  <si>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</si>
  <si>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</si>
  <si>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</si>
  <si>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</si>
  <si>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</si>
  <si>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</si>
  <si>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</si>
  <si>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</si>
  <si>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</si>
  <si>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</si>
  <si>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</si>
  <si>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</si>
  <si>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</si>
  <si>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</si>
  <si>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</si>
  <si>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</si>
  <si>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</si>
  <si>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</si>
  <si>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</si>
  <si>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</si>
  <si>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</si>
  <si>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</si>
  <si>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</si>
  <si>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</si>
  <si>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</si>
  <si>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</si>
  <si>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</si>
  <si>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</si>
  <si>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</si>
  <si>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</si>
  <si>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</si>
  <si>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</si>
  <si>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</si>
  <si>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</si>
  <si>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</si>
  <si>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</si>
  <si>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</si>
  <si>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</si>
  <si>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</si>
  <si>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</si>
  <si>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</si>
  <si>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</si>
  <si>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</si>
  <si>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</si>
  <si>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</si>
  <si>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</si>
  <si>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</si>
  <si>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</si>
  <si>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</si>
  <si>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</si>
  <si>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</si>
  <si>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</si>
  <si>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</si>
  <si>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</si>
  <si>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</si>
  <si>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</si>
  <si>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</si>
  <si>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</si>
  <si>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</si>
  <si>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</si>
  <si>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</si>
  <si>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</si>
  <si>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</si>
  <si>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</si>
  <si>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</si>
  <si>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</si>
  <si>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</si>
  <si>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</si>
  <si>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</si>
  <si>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</si>
  <si>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</si>
  <si>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</si>
  <si>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</si>
  <si>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</si>
  <si>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</si>
  <si>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</si>
  <si>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</si>
  <si>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</si>
  <si>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</si>
  <si>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</si>
  <si>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</si>
  <si>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</si>
  <si>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</si>
  <si>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</si>
  <si>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</si>
  <si>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</si>
  <si>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</si>
  <si>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</si>
  <si>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</si>
  <si>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</si>
  <si>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</si>
  <si>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</si>
  <si>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</si>
  <si>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</si>
  <si>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</si>
  <si>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</si>
  <si>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</si>
  <si>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</si>
  <si>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</si>
  <si>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</si>
  <si>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</si>
  <si>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</si>
  <si>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</si>
  <si>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</si>
  <si>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</si>
  <si>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</si>
  <si>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</si>
  <si>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</si>
  <si>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</si>
  <si>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</si>
  <si>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</si>
  <si>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</si>
  <si>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</si>
  <si>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</si>
  <si>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</si>
  <si>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</si>
  <si>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</si>
  <si>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</si>
  <si>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</si>
  <si>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</si>
  <si>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</si>
  <si>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</si>
  <si>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</si>
  <si>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</si>
  <si>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</si>
  <si>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</si>
  <si>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</si>
  <si>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</si>
  <si>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</si>
  <si>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</si>
  <si>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</si>
  <si>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</si>
  <si>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</si>
  <si>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</si>
  <si>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</si>
  <si>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</si>
  <si>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</si>
  <si>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</si>
  <si>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</si>
  <si>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</si>
  <si>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</si>
  <si>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</si>
  <si>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</si>
  <si>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</si>
  <si>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</si>
  <si>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</si>
  <si>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</si>
  <si>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</si>
  <si>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</si>
  <si>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</si>
  <si>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</si>
  <si>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</si>
  <si>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</si>
  <si>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</si>
  <si>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</si>
  <si>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</si>
  <si>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</si>
  <si>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</si>
  <si>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</si>
  <si>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</si>
  <si>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</si>
  <si>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</si>
  <si>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</si>
  <si>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</si>
  <si>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</si>
  <si>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</si>
  <si>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</si>
  <si>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</si>
  <si>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</si>
  <si>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</si>
  <si>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</si>
  <si>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</si>
  <si>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</si>
  <si>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</si>
  <si>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</si>
  <si>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</si>
  <si>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</si>
  <si>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</si>
  <si>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</si>
  <si>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</si>
  <si>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</si>
  <si>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</si>
  <si>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</si>
  <si>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</si>
  <si>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</si>
  <si>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</si>
  <si>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</si>
  <si>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</si>
  <si>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</si>
  <si>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</si>
  <si>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</si>
  <si>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</si>
  <si>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</si>
  <si>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</si>
  <si>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</si>
  <si>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</si>
  <si>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</si>
  <si>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</si>
  <si>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</si>
  <si>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</si>
  <si>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</si>
  <si>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</si>
  <si>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</si>
  <si>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</si>
  <si>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</si>
  <si>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</si>
  <si>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</si>
  <si>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</si>
  <si>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</si>
  <si>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</si>
  <si>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</si>
  <si>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</si>
  <si>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</si>
  <si>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</si>
  <si>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</si>
  <si>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</si>
  <si>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</si>
  <si>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</si>
  <si>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</si>
  <si>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</si>
  <si>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</si>
  <si>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</si>
  <si>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</si>
  <si>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</si>
  <si>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</si>
  <si>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</si>
  <si>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</si>
  <si>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</si>
  <si>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</si>
  <si>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</si>
  <si>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</si>
  <si>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</si>
  <si>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</si>
  <si>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</si>
  <si>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</si>
  <si>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</si>
  <si>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</si>
  <si>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</si>
  <si>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</si>
  <si>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</si>
  <si>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</si>
  <si>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</si>
  <si>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</si>
  <si>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</si>
  <si>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</si>
  <si>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</si>
  <si>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</si>
  <si>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</si>
  <si>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</si>
  <si>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</si>
  <si>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</si>
  <si>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</si>
  <si>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</si>
  <si>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</si>
  <si>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</si>
  <si>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</si>
  <si>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</si>
  <si>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</si>
  <si>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</si>
  <si>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</si>
  <si>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</si>
  <si>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</si>
  <si>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</si>
  <si>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</si>
  <si>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</si>
  <si>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</si>
  <si>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</si>
  <si>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</si>
  <si>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</si>
  <si>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</si>
  <si>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</si>
  <si>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</si>
  <si>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</si>
  <si>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</si>
  <si>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</si>
  <si>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</si>
  <si>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</si>
  <si>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</si>
  <si>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</si>
  <si>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</si>
  <si>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</si>
  <si>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</si>
  <si>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</si>
  <si>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</si>
  <si>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</si>
  <si>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</si>
  <si>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</si>
  <si>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</si>
  <si>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</si>
  <si>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</si>
  <si>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</si>
  <si>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</si>
  <si>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</si>
  <si>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</si>
  <si>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</si>
  <si>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</si>
  <si>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</si>
  <si>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</si>
  <si>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</si>
  <si>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</si>
  <si>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</si>
  <si>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</si>
  <si>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</si>
  <si>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</si>
  <si>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</si>
  <si>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</si>
  <si>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</si>
  <si>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</si>
  <si>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</si>
  <si>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</si>
  <si>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</si>
  <si>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</si>
  <si>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</si>
  <si>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</si>
  <si>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</si>
  <si>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</si>
  <si>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</si>
  <si>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</si>
  <si>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</si>
  <si>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</si>
  <si>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</si>
  <si>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</si>
  <si>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</si>
  <si>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</si>
  <si>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</si>
  <si>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</si>
  <si>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</si>
  <si>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</si>
  <si>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</si>
  <si>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</si>
  <si>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</si>
  <si>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</si>
  <si>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</si>
  <si>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</si>
  <si>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</si>
  <si>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</si>
  <si>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</si>
  <si>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</si>
  <si>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</si>
  <si>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</si>
  <si>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</si>
  <si>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</si>
  <si>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</si>
  <si>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</si>
  <si>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</si>
  <si>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</si>
  <si>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</si>
  <si>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</si>
  <si>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</si>
  <si>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</si>
  <si>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</si>
  <si>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</si>
  <si>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</si>
  <si>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</si>
  <si>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</si>
  <si>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</si>
  <si>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</si>
  <si>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</si>
  <si>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</si>
  <si>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</si>
  <si>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</si>
  <si>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</si>
  <si>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</si>
  <si>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</si>
  <si>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</si>
  <si>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</si>
  <si>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</si>
  <si>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</si>
  <si>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</si>
  <si>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</si>
  <si>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</si>
  <si>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</si>
  <si>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</si>
  <si>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</si>
  <si>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</si>
  <si>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</si>
  <si>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</si>
  <si>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</si>
  <si>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</si>
  <si>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</si>
  <si>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</si>
  <si>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</si>
  <si>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</si>
  <si>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</si>
  <si>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</si>
  <si>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</si>
  <si>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</si>
  <si>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</si>
  <si>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</si>
  <si>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</si>
  <si>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</si>
  <si>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</si>
  <si>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</si>
  <si>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</si>
  <si>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</si>
  <si>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</si>
  <si>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</si>
  <si>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</si>
  <si>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</si>
  <si>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</si>
  <si>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</si>
  <si>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</si>
  <si>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</si>
  <si>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</si>
  <si>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</si>
  <si>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</si>
  <si>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</si>
  <si>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</si>
  <si>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</si>
  <si>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</si>
  <si>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</si>
  <si>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</si>
  <si>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</si>
  <si>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</si>
  <si>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</si>
  <si>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</si>
  <si>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</si>
  <si>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</si>
  <si>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</si>
  <si>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</si>
  <si>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</si>
  <si>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</si>
  <si>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</si>
  <si>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</si>
  <si>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</si>
  <si>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</si>
  <si>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</si>
  <si>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</si>
  <si>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</si>
  <si>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</si>
  <si>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</si>
  <si>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</si>
  <si>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</si>
  <si>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</si>
  <si>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</si>
  <si>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</si>
  <si>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</si>
  <si>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</si>
  <si>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</si>
  <si>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</si>
  <si>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</si>
  <si>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</si>
  <si>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</si>
  <si>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</si>
  <si>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</si>
  <si>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</si>
  <si>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</si>
  <si>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</si>
  <si>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</si>
  <si>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</si>
  <si>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</si>
  <si>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</si>
  <si>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</si>
  <si>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</si>
  <si>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</si>
  <si>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</si>
  <si>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</si>
  <si>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</si>
  <si>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</si>
  <si>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</si>
  <si>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</si>
  <si>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</si>
  <si>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</si>
  <si>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</si>
  <si>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</si>
  <si>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</si>
  <si>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</si>
  <si>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</si>
  <si>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</si>
  <si>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</si>
  <si>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</si>
  <si>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</si>
  <si>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</si>
  <si>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</si>
  <si>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</si>
  <si>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</si>
  <si>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</si>
  <si>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</si>
  <si>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</si>
  <si>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</si>
  <si>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</si>
  <si>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</si>
  <si>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</si>
  <si>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</si>
  <si>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</si>
  <si>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</si>
  <si>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</si>
  <si>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</si>
  <si>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</si>
  <si>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</si>
  <si>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</si>
  <si>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</si>
  <si>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</si>
  <si>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</si>
  <si>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</si>
  <si>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</si>
  <si>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</si>
  <si>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</si>
  <si>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</si>
  <si>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</si>
  <si>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</si>
  <si>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</si>
  <si>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</si>
  <si>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</si>
  <si>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</si>
  <si>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</si>
  <si>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</si>
  <si>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</si>
  <si>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</si>
  <si>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</si>
  <si>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</si>
  <si>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</si>
  <si>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</si>
  <si>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</si>
  <si>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</si>
  <si>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</si>
  <si>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</si>
  <si>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</si>
  <si>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</si>
  <si>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</si>
  <si>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</si>
  <si>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</si>
  <si>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</si>
  <si>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</si>
  <si>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</si>
  <si>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</si>
  <si>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</si>
  <si>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</si>
  <si>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</si>
  <si>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</si>
  <si>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</si>
  <si>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</si>
  <si>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</si>
  <si>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</si>
  <si>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</si>
  <si>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</si>
  <si>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</si>
  <si>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</si>
  <si>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</si>
  <si>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</si>
  <si>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</si>
  <si>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</si>
  <si>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</si>
  <si>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</si>
  <si>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</si>
  <si>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</si>
  <si>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</si>
  <si>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</si>
  <si>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</si>
  <si>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</si>
  <si>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</si>
  <si>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</si>
  <si>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</si>
  <si>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</si>
  <si>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</si>
  <si>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</si>
  <si>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</si>
  <si>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</si>
  <si>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</si>
  <si>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</si>
  <si>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</si>
  <si>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</si>
  <si>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</si>
  <si>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</si>
  <si>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</si>
  <si>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</si>
  <si>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</si>
  <si>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</si>
  <si>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</si>
  <si>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</si>
  <si>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</si>
  <si>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</si>
  <si>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</si>
  <si>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</si>
  <si>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</si>
  <si>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</si>
  <si>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</si>
  <si>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</si>
  <si>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</si>
  <si>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</si>
  <si>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</si>
  <si>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</si>
  <si>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</si>
  <si>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</si>
  <si>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</si>
  <si>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</si>
  <si>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</si>
  <si>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</si>
  <si>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</si>
  <si>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</si>
  <si>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</si>
  <si>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</si>
  <si>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</si>
  <si>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</si>
  <si>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</si>
  <si>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</si>
  <si>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</si>
  <si>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</si>
  <si>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</si>
  <si>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</si>
  <si>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</si>
  <si>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</si>
  <si>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</si>
  <si>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</si>
  <si>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</si>
  <si>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</si>
  <si>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</si>
  <si>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</si>
  <si>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</si>
  <si>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</si>
  <si>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</si>
  <si>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</si>
  <si>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</si>
  <si>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</si>
  <si>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</si>
  <si>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</si>
  <si>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</si>
  <si>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</si>
  <si>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</si>
  <si>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</si>
  <si>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</si>
  <si>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</si>
  <si>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</si>
  <si>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</si>
  <si>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</si>
  <si>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</si>
  <si>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</si>
  <si>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</si>
  <si>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</si>
  <si>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</si>
  <si>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</si>
  <si>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</si>
  <si>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</si>
  <si>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</si>
  <si>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</si>
  <si>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</si>
  <si>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</si>
  <si>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</si>
  <si>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</si>
  <si>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</si>
  <si>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</si>
  <si>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</si>
  <si>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</si>
  <si>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</si>
  <si>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</si>
  <si>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</si>
  <si>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</si>
  <si>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</si>
  <si>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</si>
  <si>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</si>
  <si>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</si>
  <si>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</si>
  <si>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</si>
  <si>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</si>
  <si>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</si>
  <si>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</si>
  <si>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</si>
  <si>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</si>
  <si>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</si>
  <si>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</si>
  <si>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</si>
  <si>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</si>
  <si>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</si>
  <si>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</si>
  <si>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</si>
  <si>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</si>
  <si>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</si>
  <si>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</si>
  <si>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</si>
  <si>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</si>
  <si>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</si>
  <si>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</si>
  <si>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</si>
  <si>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</si>
  <si>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</si>
  <si>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</si>
  <si>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</si>
  <si>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</si>
  <si>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</si>
  <si>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</si>
  <si>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</si>
  <si>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</si>
  <si>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</si>
  <si>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</si>
  <si>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</si>
  <si>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</si>
  <si>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</si>
  <si>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</si>
  <si>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</si>
  <si>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</si>
  <si>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</si>
  <si>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</si>
  <si>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</si>
  <si>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</si>
  <si>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</si>
  <si>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</si>
  <si>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</si>
  <si>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</si>
  <si>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</si>
  <si>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</si>
  <si>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</si>
  <si>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</si>
  <si>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</si>
  <si>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</si>
  <si>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</si>
  <si>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</si>
  <si>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</si>
  <si>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</si>
  <si>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</si>
  <si>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</si>
  <si>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</si>
  <si>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</si>
  <si>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</si>
  <si>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</si>
  <si>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</si>
  <si>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</si>
  <si>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</si>
  <si>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</si>
  <si>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</si>
  <si>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</si>
  <si>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</si>
  <si>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</si>
  <si>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</si>
  <si>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</si>
  <si>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</si>
  <si>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</si>
  <si>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</si>
  <si>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</si>
  <si>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</si>
  <si>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</si>
  <si>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</si>
  <si>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</si>
  <si>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</si>
  <si>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</si>
  <si>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</si>
  <si>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</si>
  <si>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</si>
  <si>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</si>
  <si>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</si>
  <si>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</si>
  <si>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</si>
  <si>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</si>
  <si>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</si>
  <si>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</si>
  <si>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</si>
  <si>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</si>
  <si>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</si>
  <si>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</si>
  <si>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</si>
  <si>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</si>
  <si>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</si>
  <si>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</si>
  <si>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</si>
  <si>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</si>
  <si>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</si>
  <si>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</si>
  <si>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</si>
  <si>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</si>
  <si>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</si>
  <si>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</si>
  <si>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</si>
  <si>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</si>
  <si>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</si>
  <si>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</si>
  <si>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</si>
  <si>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</si>
  <si>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</si>
  <si>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</si>
  <si>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</si>
  <si>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</si>
  <si>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</si>
  <si>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</si>
  <si>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</si>
  <si>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</si>
  <si>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</si>
  <si>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</si>
  <si>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</si>
  <si>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</si>
  <si>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</si>
  <si>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</si>
  <si>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</si>
  <si>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</si>
  <si>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</si>
  <si>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</si>
  <si>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</si>
  <si>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</si>
  <si>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</si>
  <si>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</si>
  <si>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</si>
  <si>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</si>
  <si>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</si>
  <si>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</si>
  <si>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</si>
  <si>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</si>
  <si>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</si>
  <si>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</si>
  <si>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</si>
  <si>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</si>
  <si>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</si>
  <si>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</si>
  <si>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</si>
  <si>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</si>
  <si>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</si>
  <si>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</si>
  <si>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</si>
  <si>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</si>
  <si>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</si>
  <si>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</si>
  <si>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</si>
  <si>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</si>
  <si>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</si>
  <si>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</si>
  <si>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</si>
  <si>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</si>
  <si>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</si>
  <si>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</si>
  <si>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</si>
  <si>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</si>
  <si>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</si>
  <si>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</si>
  <si>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</si>
  <si>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</si>
  <si>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</si>
  <si>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</si>
  <si>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</si>
  <si>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</si>
  <si>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</si>
  <si>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</si>
  <si>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</si>
  <si>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</si>
  <si>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</si>
  <si>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</si>
  <si>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</si>
  <si>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</si>
  <si>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</si>
  <si>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</si>
  <si>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</si>
  <si>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</si>
  <si>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</si>
  <si>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</si>
  <si>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</si>
  <si>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</si>
  <si>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</si>
  <si>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</si>
  <si>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</si>
  <si>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</si>
  <si>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</si>
  <si>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</si>
  <si>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</si>
  <si>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</si>
  <si>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</si>
  <si>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</si>
  <si>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</si>
  <si>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</si>
  <si>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</si>
  <si>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</si>
  <si>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</si>
  <si>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</si>
  <si>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</si>
  <si>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</si>
  <si>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</si>
  <si>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</si>
  <si>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</si>
  <si>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</si>
  <si>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</si>
  <si>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</si>
  <si>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</si>
  <si>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</si>
  <si>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</si>
  <si>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</si>
  <si>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</si>
  <si>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</si>
  <si>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</si>
  <si>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</si>
  <si>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</si>
  <si>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</si>
  <si>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</si>
  <si>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</si>
  <si>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</si>
  <si>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</si>
  <si>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</si>
  <si>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</si>
  <si>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</si>
  <si>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</si>
  <si>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</si>
  <si>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</si>
  <si>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</si>
  <si>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</si>
  <si>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</si>
  <si>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</si>
  <si>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</si>
  <si>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</si>
  <si>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</si>
  <si>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</si>
  <si>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</si>
  <si>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</si>
  <si>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</si>
  <si>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</si>
  <si>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</si>
  <si>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</si>
  <si>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</si>
  <si>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</si>
  <si>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</si>
  <si>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</si>
  <si>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</si>
  <si>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</si>
  <si>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</si>
  <si>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</si>
  <si>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</si>
  <si>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</si>
  <si>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</si>
  <si>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</si>
  <si>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</si>
  <si>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</si>
  <si>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</si>
  <si>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</si>
  <si>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</si>
  <si>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</si>
  <si>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</si>
  <si>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</si>
  <si>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</si>
  <si>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</si>
  <si>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</si>
  <si>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</si>
  <si>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</si>
  <si>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</si>
  <si>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</si>
  <si>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</si>
  <si>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</si>
  <si>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</si>
  <si>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</si>
  <si>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</si>
  <si>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</si>
  <si>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</si>
  <si>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</si>
  <si>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</si>
  <si>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</si>
  <si>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</si>
  <si>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</si>
  <si>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</si>
  <si>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</si>
  <si>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</si>
  <si>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</si>
  <si>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</si>
  <si>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</si>
  <si>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</si>
  <si>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</si>
  <si>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</si>
  <si>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</si>
  <si>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</si>
  <si>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</si>
  <si>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</si>
  <si>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</si>
  <si>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</si>
  <si>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</si>
  <si>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</si>
  <si>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</si>
  <si>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</si>
  <si>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</si>
  <si>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</si>
  <si>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</si>
  <si>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</si>
  <si>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</si>
  <si>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</si>
  <si>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</si>
  <si>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</si>
  <si>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</si>
  <si>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</si>
  <si>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</si>
  <si>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</si>
  <si>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</si>
  <si>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</si>
  <si>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</si>
  <si>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</si>
  <si>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</si>
  <si>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</si>
  <si>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</si>
  <si>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</si>
  <si>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</si>
  <si>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</si>
  <si>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</si>
  <si>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</si>
  <si>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</si>
  <si>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</si>
  <si>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</si>
  <si>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</si>
  <si>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</si>
  <si>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</si>
  <si>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</si>
  <si>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</si>
  <si>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</si>
  <si>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</si>
  <si>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</si>
  <si>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</si>
  <si>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</si>
  <si>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</si>
  <si>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</si>
  <si>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</si>
  <si>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</si>
  <si>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</si>
  <si>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</si>
  <si>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</si>
  <si>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</si>
  <si>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</si>
  <si>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</si>
  <si>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</si>
  <si>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</si>
  <si>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</si>
  <si>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</si>
  <si>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</si>
  <si>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</si>
  <si>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</si>
  <si>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</si>
  <si>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</si>
  <si>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</si>
  <si>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</si>
  <si>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</si>
  <si>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</si>
  <si>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</si>
  <si>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</si>
  <si>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</si>
  <si>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</si>
  <si>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</si>
  <si>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</si>
  <si>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</si>
  <si>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</si>
  <si>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</si>
  <si>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</si>
  <si>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</si>
  <si>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</si>
  <si>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</si>
  <si>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</si>
  <si>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</si>
  <si>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</si>
  <si>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</si>
  <si>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</si>
  <si>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</si>
  <si>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</si>
  <si>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</si>
  <si>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</si>
  <si>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</si>
  <si>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</si>
  <si>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</si>
  <si>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</si>
  <si>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</si>
  <si>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</si>
  <si>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</si>
  <si>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</si>
  <si>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</si>
  <si>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</si>
  <si>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</si>
  <si>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</si>
  <si>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</si>
  <si>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</si>
  <si>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</si>
  <si>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</si>
  <si>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</si>
  <si>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</si>
  <si>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</si>
  <si>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</si>
  <si>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</si>
  <si>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</si>
  <si>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</si>
  <si>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</si>
  <si>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</si>
  <si>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</si>
  <si>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</si>
  <si>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</si>
  <si>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</si>
  <si>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</si>
  <si>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</si>
  <si>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</si>
  <si>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</si>
  <si>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</si>
  <si>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</si>
  <si>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</si>
  <si>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</si>
  <si>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</si>
  <si>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</si>
  <si>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</si>
  <si>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</si>
  <si>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</si>
  <si>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</si>
  <si>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</si>
  <si>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</si>
  <si>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</si>
  <si>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</si>
  <si>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</si>
  <si>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</si>
  <si>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</si>
  <si>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</si>
  <si>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</si>
  <si>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</si>
  <si>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</si>
  <si>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</si>
  <si>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</si>
  <si>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</si>
  <si>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</si>
  <si>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</si>
  <si>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</si>
  <si>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</si>
  <si>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</si>
  <si>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</si>
  <si>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</si>
  <si>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</si>
  <si>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</si>
  <si>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</si>
  <si>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</si>
  <si>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</si>
  <si>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</si>
  <si>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</si>
  <si>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</si>
  <si>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</si>
  <si>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</si>
  <si>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</si>
  <si>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</si>
  <si>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</si>
  <si>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</si>
  <si>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</si>
  <si>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</si>
  <si>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</si>
  <si>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</si>
  <si>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</si>
  <si>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</si>
  <si>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</si>
  <si>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</si>
  <si>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</si>
  <si>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</si>
  <si>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</si>
  <si>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</si>
  <si>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</si>
  <si>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</si>
  <si>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</si>
  <si>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</si>
  <si>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</si>
  <si>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</si>
  <si>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</si>
  <si>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</si>
  <si>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</si>
  <si>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</si>
  <si>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</si>
  <si>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</si>
  <si>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</si>
  <si>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</si>
  <si>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</si>
  <si>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</si>
  <si>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</si>
  <si>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</si>
  <si>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</si>
  <si>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</si>
  <si>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</si>
  <si>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</si>
  <si>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</si>
  <si>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</si>
  <si>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</si>
  <si>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</si>
  <si>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</si>
  <si>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</si>
  <si>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</si>
  <si>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</si>
  <si>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</si>
  <si>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</si>
  <si>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</si>
  <si>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</si>
  <si>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</si>
  <si>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</si>
  <si>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</si>
  <si>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</si>
  <si>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</si>
  <si>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</si>
  <si>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</si>
  <si>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</si>
  <si>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</si>
  <si>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</si>
  <si>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</si>
  <si>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</si>
  <si>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</si>
  <si>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</si>
  <si>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</si>
  <si>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</si>
  <si>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</si>
  <si>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</si>
  <si>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</si>
  <si>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</si>
  <si>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</si>
  <si>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</si>
  <si>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</si>
  <si>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</si>
  <si>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</si>
  <si>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</si>
  <si>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</si>
  <si>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</si>
  <si>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</si>
  <si>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</si>
  <si>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</si>
  <si>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</si>
  <si>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</si>
  <si>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</si>
  <si>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</si>
  <si>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</si>
  <si>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</si>
  <si>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</si>
  <si>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</si>
  <si>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</si>
  <si>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</si>
  <si>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</si>
  <si>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</si>
  <si>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</si>
  <si>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</si>
  <si>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</si>
  <si>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</si>
  <si>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</si>
  <si>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</si>
  <si>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</si>
  <si>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</si>
  <si>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</si>
  <si>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</si>
  <si>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</si>
  <si>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</si>
  <si>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</si>
  <si>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</si>
  <si>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</si>
  <si>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</si>
  <si>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</si>
  <si>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</si>
  <si>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</si>
  <si>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</si>
  <si>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</si>
  <si>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</si>
  <si>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</si>
  <si>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</si>
  <si>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</si>
  <si>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</si>
  <si>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</si>
  <si>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</si>
  <si>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</si>
  <si>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</si>
  <si>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</si>
  <si>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</si>
  <si>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</si>
  <si>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</si>
  <si>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</si>
  <si>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</si>
  <si>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</si>
  <si>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</si>
  <si>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</si>
  <si>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</si>
  <si>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</si>
  <si>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</si>
  <si>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</si>
  <si>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</si>
  <si>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</si>
  <si>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</si>
  <si>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</si>
  <si>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</si>
  <si>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</si>
  <si>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</si>
  <si>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</si>
  <si>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</si>
  <si>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</si>
  <si>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</si>
  <si>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</si>
  <si>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</si>
  <si>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</si>
  <si>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</si>
  <si>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</si>
  <si>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</si>
  <si>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</si>
  <si>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</si>
  <si>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</si>
  <si>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</si>
  <si>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</si>
  <si>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</si>
  <si>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</si>
  <si>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</si>
  <si>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</si>
  <si>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</si>
  <si>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</si>
  <si>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</si>
  <si>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</si>
  <si>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</si>
  <si>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</si>
  <si>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</si>
  <si>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</si>
  <si>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</si>
  <si>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Order ID</t>
  </si>
  <si>
    <t>Order Date</t>
  </si>
  <si>
    <t>Product ID</t>
  </si>
  <si>
    <t>Quantity</t>
  </si>
  <si>
    <t>Coffee Type</t>
  </si>
  <si>
    <t>Roast Type</t>
  </si>
  <si>
    <t>Size</t>
  </si>
  <si>
    <t>Unit Price</t>
  </si>
  <si>
    <t>Sales</t>
  </si>
  <si>
    <t>QEV-37451-860</t>
  </si>
  <si>
    <t>R-M-1</t>
  </si>
  <si>
    <t>E-M-0.5</t>
  </si>
  <si>
    <t>FAA-43335-268</t>
  </si>
  <si>
    <t>A-L-1</t>
  </si>
  <si>
    <t>KAC-83089-793</t>
  </si>
  <si>
    <t>E-M-1</t>
  </si>
  <si>
    <t>R-L-2.5</t>
  </si>
  <si>
    <t>CVP-18956-553</t>
  </si>
  <si>
    <t>L-D-1</t>
  </si>
  <si>
    <t>IPP-31994-879</t>
  </si>
  <si>
    <t>E-D-0.5</t>
  </si>
  <si>
    <t>SNZ-65340-705</t>
  </si>
  <si>
    <t>L-L-0.2</t>
  </si>
  <si>
    <t>EZT-46571-659</t>
  </si>
  <si>
    <t>R-M-0.5</t>
  </si>
  <si>
    <t>NWQ-70061-912</t>
  </si>
  <si>
    <t>BKK-47233-845</t>
  </si>
  <si>
    <t>A-D-1</t>
  </si>
  <si>
    <t>VQR-01002-970</t>
  </si>
  <si>
    <t>E-L-2.5</t>
  </si>
  <si>
    <t>SZW-48378-399</t>
  </si>
  <si>
    <t>ITA-87418-783</t>
  </si>
  <si>
    <t>R-D-2.5</t>
  </si>
  <si>
    <t>GNZ-46006-527</t>
  </si>
  <si>
    <t>L-D-0.2</t>
  </si>
  <si>
    <t>FYQ-78248-319</t>
  </si>
  <si>
    <t>R-M-2.5</t>
  </si>
  <si>
    <t>VAU-44387-624</t>
  </si>
  <si>
    <t>A-M-0.2</t>
  </si>
  <si>
    <t>RDW-33155-159</t>
  </si>
  <si>
    <t>TDZ-59011-211</t>
  </si>
  <si>
    <t>IDU-25793-399</t>
  </si>
  <si>
    <t>E-D-0.2</t>
  </si>
  <si>
    <t>NUO-20013-488</t>
  </si>
  <si>
    <t>A-D-0.2</t>
  </si>
  <si>
    <t>UQU-65630-479</t>
  </si>
  <si>
    <t>FEO-11834-332</t>
  </si>
  <si>
    <t>TKY-71558-096</t>
  </si>
  <si>
    <t>A-M-1</t>
  </si>
  <si>
    <t>OXY-65322-253</t>
  </si>
  <si>
    <t>E-M-0.2</t>
  </si>
  <si>
    <t>EVP-43500-491</t>
  </si>
  <si>
    <t>A-M-0.5</t>
  </si>
  <si>
    <t>WAG-26945-689</t>
  </si>
  <si>
    <t>CHE-78995-767</t>
  </si>
  <si>
    <t>A-D-0.5</t>
  </si>
  <si>
    <t>RYZ-14633-602</t>
  </si>
  <si>
    <t>WOQ-36015-429</t>
  </si>
  <si>
    <t>L-M-0.2</t>
  </si>
  <si>
    <t>L-M-0.5</t>
  </si>
  <si>
    <t>SCT-60553-454</t>
  </si>
  <si>
    <t>GFK-52063-244</t>
  </si>
  <si>
    <t>L-L-0.5</t>
  </si>
  <si>
    <t>AMM-79521-378</t>
  </si>
  <si>
    <t>QUQ-90580-772</t>
  </si>
  <si>
    <t>LGD-24408-274</t>
  </si>
  <si>
    <t>HCT-95608-959</t>
  </si>
  <si>
    <t>OFX-99147-470</t>
  </si>
  <si>
    <t>LUO-37559-016</t>
  </si>
  <si>
    <t>L-M-1</t>
  </si>
  <si>
    <t>XWC-20610-167</t>
  </si>
  <si>
    <t>GPU-79113-136</t>
  </si>
  <si>
    <t>R-D-0.2</t>
  </si>
  <si>
    <t>ULR-52653-960</t>
  </si>
  <si>
    <t>L-L-2.5</t>
  </si>
  <si>
    <t>HPI-42308-142</t>
  </si>
  <si>
    <t>XHI-30227-581</t>
  </si>
  <si>
    <t>L-D-2.5</t>
  </si>
  <si>
    <t>DJH-05202-380</t>
  </si>
  <si>
    <t>E-M-2.5</t>
  </si>
  <si>
    <t>VMW-26889-781</t>
  </si>
  <si>
    <t>A-L-0.2</t>
  </si>
  <si>
    <t>DBU-81099-586</t>
  </si>
  <si>
    <t>A-D-2.5</t>
  </si>
  <si>
    <t>PQA-54820-810</t>
  </si>
  <si>
    <t>XKB-41924-202</t>
  </si>
  <si>
    <t>L-D-0.5</t>
  </si>
  <si>
    <t>DWZ-69106-473</t>
  </si>
  <si>
    <t>YHV-68700-050</t>
  </si>
  <si>
    <t>KRB-88066-642</t>
  </si>
  <si>
    <t>LQU-08404-173</t>
  </si>
  <si>
    <t>L-L-1</t>
  </si>
  <si>
    <t>CWK-60159-881</t>
  </si>
  <si>
    <t>EEG-74197-843</t>
  </si>
  <si>
    <t>E-L-1</t>
  </si>
  <si>
    <t>UCZ-59708-525</t>
  </si>
  <si>
    <t>HUB-47311-849</t>
  </si>
  <si>
    <t>WYM-17686-694</t>
  </si>
  <si>
    <t>ZYQ-15797-695</t>
  </si>
  <si>
    <t>R-D-0.5</t>
  </si>
  <si>
    <t>EEJ-16185-108</t>
  </si>
  <si>
    <t>RWR-77888-800</t>
  </si>
  <si>
    <t>LHN-75209-742</t>
  </si>
  <si>
    <t>TIR-71396-998</t>
  </si>
  <si>
    <t>RXF-37618-213</t>
  </si>
  <si>
    <t>R-L-0.5</t>
  </si>
  <si>
    <t>ANM-16388-634</t>
  </si>
  <si>
    <t>WYL-29300-070</t>
  </si>
  <si>
    <t>R-M-0.2</t>
  </si>
  <si>
    <t>JHW-74554-805</t>
  </si>
  <si>
    <t>KYS-27063-603</t>
  </si>
  <si>
    <t>GAZ-58626-277</t>
  </si>
  <si>
    <t>RPJ-37787-335</t>
  </si>
  <si>
    <t>A-M-2.5</t>
  </si>
  <si>
    <t>LEF-83057-763</t>
  </si>
  <si>
    <t>RPW-36123-215</t>
  </si>
  <si>
    <t>E-L-0.5</t>
  </si>
  <si>
    <t>WLL-59044-117</t>
  </si>
  <si>
    <t>R-D-1</t>
  </si>
  <si>
    <t>AWT-22827-563</t>
  </si>
  <si>
    <t>R-L-0.2</t>
  </si>
  <si>
    <t>QLM-07145-668</t>
  </si>
  <si>
    <t>HVQ-64398-930</t>
  </si>
  <si>
    <t>WRT-40778-247</t>
  </si>
  <si>
    <t>R-L-1</t>
  </si>
  <si>
    <t>SUB-13006-125</t>
  </si>
  <si>
    <t>A-L-0.5</t>
  </si>
  <si>
    <t>CQM-49696-263</t>
  </si>
  <si>
    <t>KXN-85094-246</t>
  </si>
  <si>
    <t>L-M-2.5</t>
  </si>
  <si>
    <t>XOQ-12405-419</t>
  </si>
  <si>
    <t>HYF-10254-369</t>
  </si>
  <si>
    <t>XXJ-47000-307</t>
  </si>
  <si>
    <t>A-L-2.5</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</si>
  <si>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</si>
  <si>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</si>
  <si>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</si>
  <si>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</si>
  <si>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</si>
  <si>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</si>
  <si>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</si>
  <si>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</si>
  <si>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</si>
  <si>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</si>
  <si>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</si>
  <si>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</si>
  <si>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</si>
  <si>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</si>
  <si>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</si>
  <si>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</si>
  <si>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</si>
  <si>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</si>
  <si>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</si>
  <si>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</si>
  <si>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E-D-1</t>
  </si>
  <si>
    <t>XSZ-84273-421</t>
  </si>
  <si>
    <t>NUN-48214-216</t>
  </si>
  <si>
    <t>AKV-93064-769</t>
  </si>
  <si>
    <t>BRB-40903-533</t>
  </si>
  <si>
    <t>E-L-0.2</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</si>
  <si>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</si>
  <si>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</si>
  <si>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</si>
  <si>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</si>
  <si>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</si>
  <si>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</si>
  <si>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</si>
  <si>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</si>
  <si>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</si>
  <si>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</si>
  <si>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</si>
  <si>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</si>
  <si>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</si>
  <si>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</si>
  <si>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</si>
  <si>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</si>
  <si>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</si>
  <si>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</si>
  <si>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</si>
  <si>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</si>
  <si>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</si>
  <si>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</si>
  <si>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</si>
  <si>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</si>
  <si>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</si>
  <si>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</si>
  <si>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</si>
  <si>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</si>
  <si>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</si>
  <si>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</si>
  <si>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</si>
  <si>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</si>
  <si>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</si>
  <si>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</si>
  <si>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</si>
  <si>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</si>
  <si>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</si>
  <si>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</si>
  <si>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</si>
  <si>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</si>
  <si>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</si>
  <si>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</si>
  <si>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</si>
  <si>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</si>
  <si>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</si>
  <si>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</si>
  <si>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</si>
  <si>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</si>
  <si>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</si>
  <si>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</si>
  <si>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</si>
  <si>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</si>
  <si>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</si>
  <si>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</si>
  <si>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</si>
  <si>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</si>
  <si>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</si>
  <si>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</si>
  <si>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</si>
  <si>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</si>
  <si>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</si>
  <si>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</si>
  <si>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</si>
  <si>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</si>
  <si>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</si>
  <si>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</si>
  <si>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</si>
  <si>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</si>
  <si>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</si>
  <si>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</si>
  <si>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</si>
  <si>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</si>
  <si>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</si>
  <si>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</si>
  <si>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</si>
  <si>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</si>
  <si>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</si>
  <si>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</si>
  <si>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</si>
  <si>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</si>
  <si>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</si>
  <si>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</si>
  <si>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</si>
  <si>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</si>
  <si>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</si>
  <si>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</si>
  <si>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</si>
  <si>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</si>
  <si>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</si>
  <si>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</si>
  <si>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</si>
  <si>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</si>
  <si>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</si>
  <si>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</si>
  <si>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</si>
  <si>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</si>
  <si>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</si>
  <si>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</si>
  <si>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</si>
  <si>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</si>
  <si>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</si>
  <si>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</si>
  <si>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</si>
  <si>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</si>
  <si>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</si>
  <si>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</si>
  <si>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</si>
  <si>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</si>
  <si>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</si>
  <si>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</si>
  <si>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</si>
  <si>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</si>
  <si>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</si>
  <si>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</si>
  <si>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</si>
  <si>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</si>
  <si>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</si>
  <si>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</si>
  <si>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</si>
  <si>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</si>
  <si>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</si>
  <si>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</si>
  <si>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</si>
  <si>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</si>
  <si>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</si>
  <si>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</si>
  <si>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</si>
  <si>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</si>
  <si>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</si>
  <si>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</si>
  <si>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</si>
  <si>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</si>
  <si>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</si>
  <si>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</si>
  <si>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</si>
  <si>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</si>
  <si>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</si>
  <si>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</si>
  <si>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E-D-2.5</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</si>
  <si>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</si>
  <si>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</si>
  <si>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</si>
  <si>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</si>
  <si>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</si>
  <si>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</si>
  <si>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</si>
  <si>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</si>
  <si>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</si>
  <si>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</si>
  <si>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</si>
  <si>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</si>
  <si>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</si>
  <si>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</si>
  <si>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</si>
  <si>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</si>
  <si>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</si>
  <si>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</si>
  <si>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</si>
  <si>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</si>
  <si>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</si>
  <si>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</si>
  <si>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</si>
  <si>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</si>
  <si>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</si>
  <si>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</si>
  <si>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</si>
  <si>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</si>
  <si>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</si>
  <si>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</si>
  <si>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</si>
  <si>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</si>
  <si>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</si>
  <si>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</si>
  <si>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</si>
  <si>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</si>
  <si>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</si>
  <si>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</si>
  <si>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</si>
  <si>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</si>
  <si>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</si>
  <si>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</si>
  <si>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</si>
  <si>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</si>
  <si>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</si>
  <si>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</si>
  <si>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</si>
  <si>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</si>
  <si>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</si>
  <si>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</si>
  <si>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</si>
  <si>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</si>
  <si>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</si>
  <si>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</si>
  <si>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</si>
  <si>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</si>
  <si>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</si>
  <si>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</si>
  <si>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</si>
  <si>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</si>
  <si>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</si>
  <si>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</si>
  <si>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</si>
  <si>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</si>
  <si>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</si>
  <si>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</si>
  <si>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</si>
  <si>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</si>
  <si>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</si>
  <si>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</si>
  <si>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</si>
  <si>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</si>
  <si>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</si>
  <si>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</si>
  <si>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</si>
  <si>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</si>
  <si>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</si>
  <si>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</si>
  <si>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</si>
  <si>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</si>
  <si>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</si>
  <si>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</si>
  <si>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</si>
  <si>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</si>
  <si>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</si>
  <si>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</si>
  <si>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</si>
  <si>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</si>
  <si>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</si>
  <si>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</si>
  <si>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</si>
  <si>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</si>
  <si>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</si>
  <si>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</si>
  <si>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</si>
  <si>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</si>
  <si>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</si>
  <si>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</si>
  <si>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</si>
  <si>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</si>
  <si>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</si>
  <si>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</si>
  <si>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</si>
  <si>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</si>
  <si>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</si>
  <si>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</si>
  <si>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</si>
  <si>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</si>
  <si>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</si>
  <si>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</si>
  <si>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</si>
  <si>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</si>
  <si>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</si>
  <si>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</si>
  <si>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</si>
  <si>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</si>
  <si>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</si>
  <si>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</si>
  <si>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</si>
  <si>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</si>
  <si>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</si>
  <si>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</si>
  <si>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</si>
  <si>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</si>
  <si>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</si>
  <si>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</si>
  <si>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</si>
  <si>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</si>
  <si>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</si>
  <si>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</si>
  <si>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</si>
  <si>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</si>
  <si>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</si>
  <si>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</si>
  <si>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</si>
  <si>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</si>
  <si>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</si>
  <si>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</si>
  <si>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</si>
  <si>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</si>
  <si>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</si>
  <si>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</si>
  <si>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</si>
  <si>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</si>
  <si>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</si>
  <si>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</si>
  <si>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</si>
  <si>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</si>
  <si>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</si>
  <si>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</si>
  <si>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</si>
  <si>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</si>
  <si>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</si>
  <si>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</si>
  <si>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</si>
  <si>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</si>
  <si>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</si>
  <si>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</si>
  <si>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</si>
  <si>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</si>
  <si>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</si>
  <si>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</si>
  <si>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</si>
  <si>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</si>
  <si>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</si>
  <si>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</si>
  <si>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</si>
  <si>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</si>
  <si>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</si>
  <si>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</si>
  <si>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</si>
  <si>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</si>
  <si>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</si>
  <si>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</si>
  <si>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</si>
  <si>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</si>
  <si>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</si>
  <si>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</si>
  <si>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</si>
  <si>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</si>
  <si>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</si>
  <si>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</si>
  <si>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</si>
  <si>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</si>
  <si>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</si>
  <si>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</si>
  <si>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</si>
  <si>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</si>
  <si>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</si>
  <si>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</si>
  <si>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</si>
  <si>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</si>
  <si>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</si>
  <si>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</si>
  <si>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</si>
  <si>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</si>
  <si>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</si>
  <si>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</si>
  <si>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</si>
  <si>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</si>
  <si>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</si>
  <si>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</si>
  <si>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</si>
  <si>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</si>
  <si>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</si>
  <si>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</si>
  <si>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</si>
  <si>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</si>
  <si>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</si>
  <si>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</si>
  <si>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</si>
  <si>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</si>
  <si>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</si>
  <si>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</si>
  <si>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</si>
  <si>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</si>
  <si>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</si>
  <si>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</si>
  <si>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</si>
  <si>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</si>
  <si>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</si>
  <si>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</si>
  <si>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</si>
  <si>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</si>
  <si>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</si>
  <si>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</si>
  <si>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</si>
  <si>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</si>
  <si>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</si>
  <si>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</si>
  <si>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</si>
  <si>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</si>
  <si>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</si>
  <si>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</si>
  <si>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</si>
  <si>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</si>
  <si>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</si>
  <si>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</si>
  <si>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</si>
  <si>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</si>
  <si>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</si>
  <si>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</si>
  <si>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</si>
  <si>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</si>
  <si>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</si>
  <si>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</si>
  <si>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</si>
  <si>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</si>
  <si>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</si>
  <si>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</si>
  <si>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</si>
  <si>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</si>
  <si>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</si>
  <si>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</si>
  <si>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</si>
  <si>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</si>
  <si>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</si>
  <si>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</si>
  <si>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</si>
  <si>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</si>
  <si>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</si>
  <si>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</si>
  <si>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</si>
  <si>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</si>
  <si>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</si>
  <si>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</si>
  <si>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</si>
  <si>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</si>
  <si>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</si>
  <si>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</si>
  <si>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</si>
  <si>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</si>
  <si>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</si>
  <si>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</si>
  <si>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</si>
  <si>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</si>
  <si>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</si>
  <si>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</si>
  <si>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</si>
  <si>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</si>
  <si>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</si>
  <si>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</si>
  <si>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</si>
  <si>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</si>
  <si>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</si>
  <si>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</si>
  <si>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</si>
  <si>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</si>
  <si>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</si>
  <si>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</si>
  <si>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</si>
  <si>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</si>
  <si>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</si>
  <si>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</si>
  <si>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</si>
  <si>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</si>
  <si>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</si>
  <si>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</si>
  <si>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</si>
  <si>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</si>
  <si>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</si>
  <si>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</si>
  <si>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</si>
  <si>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</si>
  <si>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</si>
  <si>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</si>
  <si>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</si>
  <si>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</si>
  <si>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</si>
  <si>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</si>
  <si>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</si>
  <si>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</si>
  <si>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</si>
  <si>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</si>
  <si>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</si>
  <si>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</si>
  <si>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</si>
  <si>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</si>
  <si>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</si>
  <si>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</si>
  <si>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</si>
  <si>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</si>
  <si>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</si>
  <si>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</si>
  <si>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</si>
  <si>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</si>
  <si>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</si>
  <si>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</si>
  <si>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</si>
  <si>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</si>
  <si>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</si>
  <si>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</si>
  <si>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</si>
  <si>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</si>
  <si>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</si>
  <si>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</si>
  <si>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</si>
  <si>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</si>
  <si>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</si>
  <si>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</si>
  <si>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</si>
  <si>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</si>
  <si>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</si>
  <si>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</si>
  <si>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</si>
  <si>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</si>
  <si>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</si>
  <si>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</si>
  <si>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</si>
  <si>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</si>
  <si>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</si>
  <si>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</si>
  <si>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</si>
  <si>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</si>
  <si>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</si>
  <si>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</si>
  <si>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</si>
  <si>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</si>
  <si>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</si>
  <si>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</si>
  <si>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</si>
  <si>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</si>
  <si>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</si>
  <si>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</si>
  <si>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</si>
  <si>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</si>
  <si>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</si>
  <si>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</si>
  <si>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</si>
  <si>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</si>
  <si>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</si>
  <si>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</si>
  <si>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</si>
  <si>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</si>
  <si>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</si>
  <si>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</si>
  <si>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</si>
  <si>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</si>
  <si>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</si>
  <si>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</si>
  <si>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</si>
  <si>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</si>
  <si>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</si>
  <si>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</si>
  <si>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</si>
  <si>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</si>
  <si>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</si>
  <si>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</si>
  <si>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</si>
  <si>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</si>
  <si>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</si>
  <si>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</si>
  <si>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</si>
  <si>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</si>
  <si>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</si>
  <si>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</si>
  <si>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</si>
  <si>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</si>
  <si>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</si>
  <si>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</si>
  <si>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</si>
  <si>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</si>
  <si>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</si>
  <si>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</si>
  <si>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</si>
  <si>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</si>
  <si>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</si>
  <si>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</si>
  <si>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</si>
  <si>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</si>
  <si>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</si>
  <si>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</si>
  <si>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</si>
  <si>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</si>
  <si>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</si>
  <si>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</si>
  <si>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</si>
  <si>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</si>
  <si>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</si>
  <si>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</si>
  <si>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</si>
  <si>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</si>
  <si>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</si>
  <si>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</si>
  <si>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</si>
  <si>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</si>
  <si>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</si>
  <si>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</si>
  <si>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</si>
  <si>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</si>
  <si>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</si>
  <si>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</si>
  <si>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</si>
  <si>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</si>
  <si>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</si>
  <si>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</si>
  <si>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</si>
  <si>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</si>
  <si>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</si>
  <si>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</si>
  <si>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</si>
  <si>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</si>
  <si>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</si>
  <si>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</si>
  <si>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</si>
  <si>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</si>
  <si>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</si>
  <si>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</si>
  <si>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</si>
  <si>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</si>
  <si>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</si>
  <si>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</si>
  <si>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</si>
  <si>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</si>
  <si>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</si>
  <si>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</si>
  <si>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</si>
  <si>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</si>
  <si>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</si>
  <si>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</si>
  <si>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</si>
  <si>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</si>
  <si>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</si>
  <si>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</si>
  <si>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</si>
  <si>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</si>
  <si>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</si>
  <si>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</si>
  <si>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</si>
  <si>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</si>
  <si>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</si>
  <si>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</si>
  <si>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</si>
  <si>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</si>
  <si>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</si>
  <si>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</si>
  <si>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</si>
  <si>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</si>
  <si>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</si>
  <si>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</si>
  <si>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</si>
  <si>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</si>
  <si>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</si>
  <si>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</si>
  <si>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</si>
  <si>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</si>
  <si>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</si>
  <si>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</si>
  <si>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</si>
  <si>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</si>
  <si>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</si>
  <si>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</si>
  <si>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</si>
  <si>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</si>
  <si>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</si>
  <si>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</si>
  <si>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</si>
  <si>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</si>
  <si>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</si>
  <si>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</si>
  <si>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</si>
  <si>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</si>
  <si>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</si>
  <si>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</si>
  <si>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</si>
  <si>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</si>
  <si>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</si>
  <si>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</si>
  <si>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</si>
  <si>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</si>
  <si>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</si>
  <si>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</si>
  <si>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</si>
  <si>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</si>
  <si>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</si>
  <si>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</si>
  <si>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</si>
  <si>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</si>
  <si>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</si>
  <si>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</si>
  <si>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</si>
  <si>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</si>
  <si>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</si>
  <si>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</si>
  <si>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</si>
  <si>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</si>
  <si>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</si>
  <si>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</si>
  <si>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</si>
  <si>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</si>
  <si>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</si>
  <si>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</si>
  <si>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</si>
  <si>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</si>
  <si>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</si>
  <si>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</si>
  <si>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</si>
  <si>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</si>
  <si>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</si>
  <si>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</si>
  <si>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</si>
  <si>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</si>
  <si>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</si>
  <si>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</si>
  <si>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</si>
  <si>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</si>
  <si>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</si>
  <si>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</si>
  <si>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</si>
  <si>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</si>
  <si>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</si>
  <si>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</si>
  <si>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</si>
  <si>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</si>
  <si>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</si>
  <si>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</si>
  <si>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</si>
  <si>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</si>
  <si>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</si>
  <si>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</si>
  <si>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</si>
  <si>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</si>
  <si>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</si>
  <si>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</si>
  <si>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</si>
  <si>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</si>
  <si>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</si>
  <si>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</si>
  <si>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</si>
  <si>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</si>
  <si>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</si>
  <si>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</si>
  <si>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</si>
  <si>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</si>
  <si>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</si>
  <si>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</si>
  <si>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</si>
  <si>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</si>
  <si>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</si>
  <si>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</si>
  <si>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</si>
  <si>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</si>
  <si>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</si>
  <si>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</si>
  <si>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</si>
  <si>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</si>
  <si>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</si>
  <si>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</si>
  <si>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</si>
  <si>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</si>
  <si>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</si>
  <si>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</si>
  <si>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</si>
  <si>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</si>
  <si>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</si>
  <si>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</si>
  <si>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</si>
  <si>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</si>
  <si>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</si>
  <si>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</si>
  <si>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</si>
  <si>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</si>
  <si>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</si>
  <si>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</si>
  <si>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</si>
  <si>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</si>
  <si>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</si>
  <si>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</si>
  <si>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</si>
  <si>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</si>
  <si>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</si>
  <si>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</si>
  <si>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</si>
  <si>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</si>
  <si>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</si>
  <si>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</si>
  <si>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</si>
  <si>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</si>
  <si>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</si>
  <si>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</si>
  <si>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</si>
  <si>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</si>
  <si>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</si>
  <si>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</si>
  <si>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</si>
  <si>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</si>
  <si>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</si>
  <si>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</si>
  <si>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</si>
  <si>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</si>
  <si>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</si>
  <si>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</si>
  <si>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</si>
  <si>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</si>
  <si>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</si>
  <si>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</si>
  <si>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</si>
  <si>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</si>
  <si>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</si>
  <si>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</si>
  <si>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</si>
  <si>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</si>
  <si>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</si>
  <si>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</si>
  <si>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</si>
  <si>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</si>
  <si>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</si>
  <si>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</si>
  <si>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</si>
  <si>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</si>
  <si>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</si>
  <si>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</si>
  <si>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</si>
  <si>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</si>
  <si>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</si>
  <si>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</si>
  <si>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</si>
  <si>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</si>
  <si>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</si>
  <si>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</si>
  <si>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</si>
  <si>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</si>
  <si>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</si>
  <si>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</si>
  <si>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</si>
  <si>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</si>
  <si>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</si>
  <si>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</si>
  <si>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</si>
  <si>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</si>
  <si>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</si>
  <si>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</si>
  <si>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</si>
  <si>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</si>
  <si>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</si>
  <si>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</si>
  <si>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</si>
  <si>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</si>
  <si>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</si>
  <si>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</si>
  <si>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</si>
  <si>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</si>
  <si>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</si>
  <si>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</si>
  <si>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</si>
  <si>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</si>
  <si>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</si>
  <si>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</si>
  <si>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</si>
  <si>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</si>
  <si>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</si>
  <si>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</si>
  <si>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</si>
  <si>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</si>
  <si>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</si>
  <si>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</si>
  <si>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</si>
  <si>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</si>
  <si>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</si>
  <si>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</si>
  <si>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</si>
  <si>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</si>
  <si>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</si>
  <si>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</si>
  <si>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</si>
  <si>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</si>
  <si>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</si>
  <si>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</si>
  <si>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</si>
  <si>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</si>
  <si>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</si>
  <si>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</si>
  <si>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</si>
  <si>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</si>
  <si>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</si>
  <si>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Price per 100g</t>
  </si>
  <si>
    <t>Profit</t>
  </si>
  <si>
    <t>Size kg</t>
  </si>
  <si>
    <t>Arabica</t>
  </si>
  <si>
    <t xml:space="preserve">Light </t>
  </si>
  <si>
    <t xml:space="preserve">Medium </t>
  </si>
  <si>
    <t xml:space="preserve">Dark </t>
  </si>
  <si>
    <t>Robusta</t>
  </si>
  <si>
    <t>Liberica</t>
  </si>
  <si>
    <t>Excelsa</t>
  </si>
  <si>
    <t>Sum of Sales</t>
  </si>
  <si>
    <t>Grand Total</t>
  </si>
  <si>
    <t>2019</t>
  </si>
  <si>
    <t>2020</t>
  </si>
  <si>
    <t>2021</t>
  </si>
  <si>
    <t>2022</t>
  </si>
  <si>
    <t>Row Labels</t>
  </si>
  <si>
    <t>Dark</t>
  </si>
  <si>
    <t>Light</t>
  </si>
  <si>
    <t>Medium</t>
  </si>
  <si>
    <t>Distinct Count of Order ID</t>
  </si>
  <si>
    <t>Sum of Profit</t>
  </si>
  <si>
    <t>Sales By CoffeeType</t>
  </si>
  <si>
    <t>Sales By Country</t>
  </si>
  <si>
    <t xml:space="preserve">Sales Over Time </t>
  </si>
  <si>
    <t>Profit By CoffeeType</t>
  </si>
  <si>
    <t xml:space="preserve"> Sales By RoastType</t>
  </si>
  <si>
    <t>Qtr1</t>
  </si>
  <si>
    <t>Qtr2</t>
  </si>
  <si>
    <t>Qtr3</t>
  </si>
  <si>
    <t>Qtr4</t>
  </si>
  <si>
    <t>Total Profit</t>
  </si>
  <si>
    <t>Total Sales</t>
  </si>
  <si>
    <t>No. Orders</t>
  </si>
  <si>
    <t>No. Customers</t>
  </si>
  <si>
    <t>Values</t>
  </si>
  <si>
    <t>Distinct Count of Customer ID</t>
  </si>
  <si>
    <t>Count of Product ID</t>
  </si>
  <si>
    <t>Column Labels</t>
  </si>
  <si>
    <t>Top 5 Customers</t>
  </si>
  <si>
    <t>Most size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</si>
</sst>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quot;kg&quot;"/>
    <numFmt numFmtId="165" formatCode="&quot;$&quot;#,##0"/>
    <numFmt numFmtId="166" formatCode="0.0%"/>
  </numFmts>
  <fonts count="1" x14ac:knownFonts="1">
    <font>
      <sz val="11"/>
      <color theme="1"/>
      <name val="Calibri"/>
      <family val="2"/>
      <scheme val="minor"/>
    </font>
  </fonts>
  <fills count="3">
    <fill>
      <patternFill patternType="none"/>
    </fill>
    <fill>
      <patternFill patternType="gray125"/>
    </fill>
    <fill>
      <patternFill patternType="solid">
        <fgColor rgb="FFFFF8E7"/>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66" fontId="0" fillId="0" borderId="0" xfId="0" applyNumberFormat="1"/>
    <xf numFmtId="0" fontId="0" fillId="2" borderId="0" xfId="0" applyFill="1"/>
    <xf numFmtId="0" fontId="0" fillId="0" borderId="0" xfId="0" applyNumberFormat="1"/>
  </cellXfs>
  <cellStyles count="1">
    <cellStyle name="Normal" xfId="0" builtinId="0"/>
  </cellStyles>
  <dxfs count="25">
    <dxf>
      <numFmt numFmtId="0" formatCode="General"/>
    </dxf>
    <dxf>
      <numFmt numFmtId="164" formatCode="0.00\ &quot;kg&quot;"/>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quot;kg&quot;"/>
    </dxf>
    <dxf>
      <numFmt numFmtId="0" formatCode="General"/>
    </dxf>
    <dxf>
      <numFmt numFmtId="0" formatCode="General"/>
    </dxf>
    <dxf>
      <numFmt numFmtId="0" formatCode="Genera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
      <font>
        <b/>
        <color theme="1"/>
      </font>
      <border>
        <bottom style="thin">
          <color theme="4"/>
        </bottom>
        <vertical/>
        <horizontal/>
      </border>
    </dxf>
    <dxf>
      <font>
        <color theme="1"/>
      </font>
      <fill>
        <patternFill>
          <bgColor rgb="FFC19A6B"/>
        </patternFill>
      </fill>
      <border>
        <left style="thin">
          <color theme="4"/>
        </left>
        <right style="thin">
          <color theme="4"/>
        </right>
        <top style="thin">
          <color theme="4"/>
        </top>
        <bottom style="thin">
          <color theme="4"/>
        </bottom>
        <vertical/>
        <horizontal/>
      </border>
    </dxf>
    <dxf>
      <font>
        <b/>
        <i val="0"/>
        <sz val="14"/>
        <color theme="1"/>
      </font>
      <fill>
        <patternFill patternType="none">
          <bgColor auto="1"/>
        </patternFill>
      </fill>
      <border>
        <vertical/>
        <horizontal/>
      </border>
    </dxf>
    <dxf>
      <font>
        <color theme="1"/>
      </font>
      <fill>
        <patternFill>
          <bgColor rgb="FFC19A6B"/>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0000" pivot="0" table="0" count="9" xr9:uid="{FE7BC034-E637-4577-8F9B-23E01012BF73}">
      <tableStyleElement type="wholeTable" dxfId="24"/>
      <tableStyleElement type="headerRow" dxfId="23"/>
    </tableStyle>
    <tableStyle name="00000" pivot="0" table="0" count="10" xr9:uid="{6403212B-618E-4E50-8038-45D3B8C8E52E}">
      <tableStyleElement type="wholeTable" dxfId="22"/>
      <tableStyleElement type="headerRow" dxfId="21"/>
    </tableStyle>
    <tableStyle name="Flattened Pivot Style" table="0" count="3" xr9:uid="{91F64916-F550-4F69-8CD4-5624DCC31984}">
      <tableStyleElement type="headerRow" dxfId="20"/>
      <tableStyleElement type="totalRow" dxfId="19"/>
      <tableStyleElement type="secondRowStripe" dxfId="18"/>
    </tableStyle>
  </tableStyles>
  <colors>
    <mruColors>
      <color rgb="FFC19A6B"/>
      <color rgb="FF6F4E37"/>
      <color rgb="FF3B2F2F"/>
      <color rgb="FFF3E5AB"/>
      <color rgb="FFF5DEB3"/>
      <color rgb="FFFFF8E7"/>
      <color rgb="FFA67B5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00000">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theme="4" tint="-0.24994659260841701"/>
            </patternFill>
          </fill>
          <border>
            <vertical/>
            <horizontal/>
          </border>
        </dxf>
        <dxf>
          <font>
            <b/>
            <i val="0"/>
            <sz val="10"/>
            <color auto="1"/>
          </font>
          <border>
            <left/>
            <right/>
            <top/>
            <bottom/>
            <vertical/>
            <horizontal/>
          </border>
        </dxf>
        <dxf>
          <font>
            <b/>
            <i val="0"/>
            <sz val="10"/>
            <color auto="1"/>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0000">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11/relationships/timelineCache" Target="timelineCaches/timeline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0.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 Id="rId51"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Tabels!Sales By CoffeeType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Coffe Type</a:t>
            </a:r>
          </a:p>
        </c:rich>
      </c:tx>
      <c:layout>
        <c:manualLayout>
          <c:xMode val="edge"/>
          <c:yMode val="edge"/>
          <c:x val="0.157750344693672"/>
          <c:y val="2.96830666326958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Tabels'!$B$4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30-423F-B7DF-F3BCDB53C5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30-423F-B7DF-F3BCDB53C5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30-423F-B7DF-F3BCDB53C5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30-423F-B7DF-F3BCDB53C5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Tabels'!$A$5:$A$9</c:f>
              <c:strCache>
                <c:ptCount val="4"/>
                <c:pt idx="0">
                  <c:v>Arabica</c:v>
                </c:pt>
                <c:pt idx="1">
                  <c:v>Excelsa</c:v>
                </c:pt>
                <c:pt idx="2">
                  <c:v>Liberica</c:v>
                </c:pt>
                <c:pt idx="3">
                  <c:v>Robusta</c:v>
                </c:pt>
              </c:strCache>
            </c:strRef>
          </c:cat>
          <c:val>
            <c:numRef>
              <c:f>'Pivot Tabels'!$B$5:$B$9</c:f>
              <c:numCache>
                <c:formatCode>"$"#,##0</c:formatCode>
                <c:ptCount val="4"/>
                <c:pt idx="0">
                  <c:v>11768.494999999997</c:v>
                </c:pt>
                <c:pt idx="1">
                  <c:v>12306.439999999997</c:v>
                </c:pt>
                <c:pt idx="2">
                  <c:v>12054.074999999995</c:v>
                </c:pt>
                <c:pt idx="3">
                  <c:v>9005.2450000000099</c:v>
                </c:pt>
              </c:numCache>
            </c:numRef>
          </c:val>
          <c:extLst>
            <c:ext xmlns:c16="http://schemas.microsoft.com/office/drawing/2014/chart" uri="{C3380CC4-5D6E-409C-BE32-E72D297353CC}">
              <c16:uniqueId val="{0000000A-533E-4FBB-8759-2669E6E64F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Tabels!Sales By Country</c:name>
    <c:fmtId val="1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Tabels'!$J$2:$J$5</c:f>
              <c:strCache>
                <c:ptCount val="3"/>
                <c:pt idx="0">
                  <c:v>Ireland</c:v>
                </c:pt>
                <c:pt idx="1">
                  <c:v>United Kingdom</c:v>
                </c:pt>
                <c:pt idx="2">
                  <c:v>United States</c:v>
                </c:pt>
              </c:strCache>
            </c:strRef>
          </c:cat>
          <c:val>
            <c:numRef>
              <c:f>'Pivot Tabels'!$K$2:$K$5</c:f>
              <c:numCache>
                <c:formatCode>"$"#,##0</c:formatCode>
                <c:ptCount val="3"/>
                <c:pt idx="0">
                  <c:v>6696.8649999999998</c:v>
                </c:pt>
                <c:pt idx="1">
                  <c:v>2798.5050000000001</c:v>
                </c:pt>
                <c:pt idx="2">
                  <c:v>35638.88499999998</c:v>
                </c:pt>
              </c:numCache>
            </c:numRef>
          </c:val>
          <c:extLst>
            <c:ext xmlns:c16="http://schemas.microsoft.com/office/drawing/2014/chart" uri="{C3380CC4-5D6E-409C-BE32-E72D297353CC}">
              <c16:uniqueId val="{00000000-C61A-4612-84A2-135CA75E0358}"/>
            </c:ext>
          </c:extLst>
        </c:ser>
        <c:dLbls>
          <c:dLblPos val="outEnd"/>
          <c:showLegendKey val="0"/>
          <c:showVal val="1"/>
          <c:showCatName val="0"/>
          <c:showSerName val="0"/>
          <c:showPercent val="0"/>
          <c:showBubbleSize val="0"/>
        </c:dLbls>
        <c:gapWidth val="219"/>
        <c:overlap val="-27"/>
        <c:axId val="1337735864"/>
        <c:axId val="1337729024"/>
      </c:barChart>
      <c:catAx>
        <c:axId val="133773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7729024"/>
        <c:crosses val="autoZero"/>
        <c:auto val="1"/>
        <c:lblAlgn val="ctr"/>
        <c:lblOffset val="100"/>
        <c:noMultiLvlLbl val="0"/>
      </c:catAx>
      <c:valAx>
        <c:axId val="1337729024"/>
        <c:scaling>
          <c:orientation val="minMax"/>
        </c:scaling>
        <c:delete val="1"/>
        <c:axPos val="l"/>
        <c:numFmt formatCode="&quot;$&quot;#,##0" sourceLinked="1"/>
        <c:majorTickMark val="none"/>
        <c:minorTickMark val="none"/>
        <c:tickLblPos val="nextTo"/>
        <c:crossAx val="1337735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3E5A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Tabels!Most size used</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rPr>
              <a:t>Most size used</a:t>
            </a:r>
          </a:p>
        </c:rich>
      </c:tx>
      <c:layout>
        <c:manualLayout>
          <c:xMode val="edge"/>
          <c:yMode val="edge"/>
          <c:x val="0.34295381298987287"/>
          <c:y val="3.10978901999610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'Pivot Tabels'!$R$1</c:f>
              <c:strCache>
                <c:ptCount val="1"/>
                <c:pt idx="0">
                  <c:v>Total</c:v>
                </c:pt>
              </c:strCache>
            </c:strRef>
          </c:tx>
          <c:explosion val="1"/>
          <c:dPt>
            <c:idx val="0"/>
            <c:bubble3D val="0"/>
            <c:spPr>
              <a:solidFill>
                <a:schemeClr val="accent1"/>
              </a:solidFill>
              <a:ln>
                <a:noFill/>
              </a:ln>
              <a:effectLst/>
            </c:spPr>
            <c:extLst>
              <c:ext xmlns:c16="http://schemas.microsoft.com/office/drawing/2014/chart" uri="{C3380CC4-5D6E-409C-BE32-E72D297353CC}">
                <c16:uniqueId val="{00000001-25B4-4006-97F6-5FBCDB7B7E2F}"/>
              </c:ext>
            </c:extLst>
          </c:dPt>
          <c:dPt>
            <c:idx val="1"/>
            <c:bubble3D val="0"/>
            <c:spPr>
              <a:solidFill>
                <a:schemeClr val="accent2"/>
              </a:solidFill>
              <a:ln>
                <a:noFill/>
              </a:ln>
              <a:effectLst/>
            </c:spPr>
            <c:extLst>
              <c:ext xmlns:c16="http://schemas.microsoft.com/office/drawing/2014/chart" uri="{C3380CC4-5D6E-409C-BE32-E72D297353CC}">
                <c16:uniqueId val="{00000003-25B4-4006-97F6-5FBCDB7B7E2F}"/>
              </c:ext>
            </c:extLst>
          </c:dPt>
          <c:dPt>
            <c:idx val="2"/>
            <c:bubble3D val="0"/>
            <c:spPr>
              <a:solidFill>
                <a:schemeClr val="accent3"/>
              </a:solidFill>
              <a:ln>
                <a:noFill/>
              </a:ln>
              <a:effectLst/>
            </c:spPr>
            <c:extLst>
              <c:ext xmlns:c16="http://schemas.microsoft.com/office/drawing/2014/chart" uri="{C3380CC4-5D6E-409C-BE32-E72D297353CC}">
                <c16:uniqueId val="{00000005-25B4-4006-97F6-5FBCDB7B7E2F}"/>
              </c:ext>
            </c:extLst>
          </c:dPt>
          <c:dPt>
            <c:idx val="3"/>
            <c:bubble3D val="0"/>
            <c:spPr>
              <a:solidFill>
                <a:schemeClr val="accent4"/>
              </a:solidFill>
              <a:ln>
                <a:noFill/>
              </a:ln>
              <a:effectLst/>
            </c:spPr>
            <c:extLst>
              <c:ext xmlns:c16="http://schemas.microsoft.com/office/drawing/2014/chart" uri="{C3380CC4-5D6E-409C-BE32-E72D297353CC}">
                <c16:uniqueId val="{00000007-25B4-4006-97F6-5FBCDB7B7E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Tabels'!$Q$2:$Q$6</c:f>
              <c:strCache>
                <c:ptCount val="4"/>
                <c:pt idx="0">
                  <c:v>0.2</c:v>
                </c:pt>
                <c:pt idx="1">
                  <c:v>0.5</c:v>
                </c:pt>
                <c:pt idx="2">
                  <c:v>1</c:v>
                </c:pt>
                <c:pt idx="3">
                  <c:v>2.5</c:v>
                </c:pt>
              </c:strCache>
            </c:strRef>
          </c:cat>
          <c:val>
            <c:numRef>
              <c:f>'Pivot Tabels'!$R$2:$R$6</c:f>
              <c:numCache>
                <c:formatCode>0.0%</c:formatCode>
                <c:ptCount val="4"/>
                <c:pt idx="0">
                  <c:v>0.249</c:v>
                </c:pt>
                <c:pt idx="1">
                  <c:v>0.26800000000000002</c:v>
                </c:pt>
                <c:pt idx="2">
                  <c:v>0.23599999999999999</c:v>
                </c:pt>
                <c:pt idx="3">
                  <c:v>0.247</c:v>
                </c:pt>
              </c:numCache>
            </c:numRef>
          </c:val>
          <c:extLst>
            <c:ext xmlns:c16="http://schemas.microsoft.com/office/drawing/2014/chart" uri="{C3380CC4-5D6E-409C-BE32-E72D297353CC}">
              <c16:uniqueId val="{00000000-7C75-42CD-9830-26F5FECBCAE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3E5A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Tabels!Profit By CoffeeType</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Profit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24577271441788E-2"/>
          <c:y val="0.21204236678900382"/>
          <c:w val="0.92074593000282812"/>
          <c:h val="0.65533386421614281"/>
        </c:manualLayout>
      </c:layout>
      <c:barChart>
        <c:barDir val="col"/>
        <c:grouping val="clustered"/>
        <c:varyColors val="0"/>
        <c:ser>
          <c:idx val="0"/>
          <c:order val="0"/>
          <c:tx>
            <c:strRef>
              <c:f>'Pivot Tabels'!$AP$3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Tabels'!$AO$4:$AO$8</c:f>
              <c:strCache>
                <c:ptCount val="4"/>
                <c:pt idx="0">
                  <c:v>Arabica</c:v>
                </c:pt>
                <c:pt idx="1">
                  <c:v>Excelsa</c:v>
                </c:pt>
                <c:pt idx="2">
                  <c:v>Liberica</c:v>
                </c:pt>
                <c:pt idx="3">
                  <c:v>Robusta</c:v>
                </c:pt>
              </c:strCache>
            </c:strRef>
          </c:cat>
          <c:val>
            <c:numRef>
              <c:f>'Pivot Tabels'!$AP$4:$AP$8</c:f>
              <c:numCache>
                <c:formatCode>"$"#,##0</c:formatCode>
                <c:ptCount val="4"/>
                <c:pt idx="0">
                  <c:v>1059.1410000000008</c:v>
                </c:pt>
                <c:pt idx="1">
                  <c:v>1353.7023000000006</c:v>
                </c:pt>
                <c:pt idx="2">
                  <c:v>1567.0174000000015</c:v>
                </c:pt>
                <c:pt idx="3">
                  <c:v>540.31470000000047</c:v>
                </c:pt>
              </c:numCache>
            </c:numRef>
          </c:val>
          <c:extLst>
            <c:ext xmlns:c16="http://schemas.microsoft.com/office/drawing/2014/chart" uri="{C3380CC4-5D6E-409C-BE32-E72D297353CC}">
              <c16:uniqueId val="{00000000-1AFA-4BEF-80E2-51796DA462C9}"/>
            </c:ext>
          </c:extLst>
        </c:ser>
        <c:dLbls>
          <c:dLblPos val="outEnd"/>
          <c:showLegendKey val="0"/>
          <c:showVal val="1"/>
          <c:showCatName val="0"/>
          <c:showSerName val="0"/>
          <c:showPercent val="0"/>
          <c:showBubbleSize val="0"/>
        </c:dLbls>
        <c:gapWidth val="219"/>
        <c:overlap val="-27"/>
        <c:axId val="12169567"/>
        <c:axId val="12171007"/>
      </c:barChart>
      <c:catAx>
        <c:axId val="1216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171007"/>
        <c:crosses val="autoZero"/>
        <c:auto val="1"/>
        <c:lblAlgn val="ctr"/>
        <c:lblOffset val="100"/>
        <c:noMultiLvlLbl val="0"/>
      </c:catAx>
      <c:valAx>
        <c:axId val="12171007"/>
        <c:scaling>
          <c:orientation val="minMax"/>
        </c:scaling>
        <c:delete val="1"/>
        <c:axPos val="l"/>
        <c:numFmt formatCode="&quot;$&quot;#,##0" sourceLinked="1"/>
        <c:majorTickMark val="none"/>
        <c:minorTickMark val="none"/>
        <c:tickLblPos val="nextTo"/>
        <c:crossAx val="12169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3E5A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Tabels!Top 10 Customers</c:name>
    <c:fmtId val="19"/>
  </c:pivotSource>
  <c:chart>
    <c:title>
      <c:tx>
        <c:rich>
          <a:bodyPr rot="0" spcFirstLastPara="1" vertOverflow="ellipsis" vert="horz" wrap="square" anchor="ctr" anchorCtr="1"/>
          <a:lstStyle/>
          <a:p>
            <a:pPr>
              <a:defRPr sz="1400" b="0" i="0" u="none" strike="noStrike" kern="1200" spc="0" baseline="0">
                <a:solidFill>
                  <a:srgbClr val="3B2F2F"/>
                </a:solidFill>
                <a:latin typeface="+mn-lt"/>
                <a:ea typeface="+mn-ea"/>
                <a:cs typeface="+mn-cs"/>
              </a:defRPr>
            </a:pPr>
            <a:r>
              <a:rPr lang="en-US" b="1">
                <a:solidFill>
                  <a:srgbClr val="3B2F2F"/>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B2F2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Tabels'!$X$1</c:f>
              <c:strCache>
                <c:ptCount val="1"/>
                <c:pt idx="0">
                  <c:v>Total</c:v>
                </c:pt>
              </c:strCache>
            </c:strRef>
          </c:tx>
          <c:spPr>
            <a:solidFill>
              <a:schemeClr val="accent1"/>
            </a:solidFill>
            <a:ln>
              <a:noFill/>
            </a:ln>
            <a:effectLst/>
          </c:spPr>
          <c:invertIfNegative val="0"/>
          <c:cat>
            <c:strRef>
              <c:f>'Pivot Tabels'!$W$2:$W$7</c:f>
              <c:strCache>
                <c:ptCount val="5"/>
                <c:pt idx="0">
                  <c:v>Jimmy Dymoke</c:v>
                </c:pt>
                <c:pt idx="1">
                  <c:v>Marja Urion</c:v>
                </c:pt>
                <c:pt idx="2">
                  <c:v>Brenn Dundredge</c:v>
                </c:pt>
                <c:pt idx="3">
                  <c:v>Cody Verissimo</c:v>
                </c:pt>
                <c:pt idx="4">
                  <c:v>Flynn Antony</c:v>
                </c:pt>
              </c:strCache>
            </c:strRef>
          </c:cat>
          <c:val>
            <c:numRef>
              <c:f>'Pivot Tabels'!$X$2:$X$7</c:f>
              <c:numCache>
                <c:formatCode>General</c:formatCode>
                <c:ptCount val="5"/>
                <c:pt idx="0">
                  <c:v>5</c:v>
                </c:pt>
                <c:pt idx="1">
                  <c:v>5</c:v>
                </c:pt>
                <c:pt idx="2">
                  <c:v>4</c:v>
                </c:pt>
                <c:pt idx="3">
                  <c:v>4</c:v>
                </c:pt>
                <c:pt idx="4">
                  <c:v>4</c:v>
                </c:pt>
              </c:numCache>
            </c:numRef>
          </c:val>
          <c:extLst>
            <c:ext xmlns:c16="http://schemas.microsoft.com/office/drawing/2014/chart" uri="{C3380CC4-5D6E-409C-BE32-E72D297353CC}">
              <c16:uniqueId val="{00000000-BFAE-4C0D-A495-10722AEDBC2C}"/>
            </c:ext>
          </c:extLst>
        </c:ser>
        <c:dLbls>
          <c:showLegendKey val="0"/>
          <c:showVal val="0"/>
          <c:showCatName val="0"/>
          <c:showSerName val="0"/>
          <c:showPercent val="0"/>
          <c:showBubbleSize val="0"/>
        </c:dLbls>
        <c:gapWidth val="219"/>
        <c:overlap val="-27"/>
        <c:axId val="1325090080"/>
        <c:axId val="1325087200"/>
      </c:barChart>
      <c:catAx>
        <c:axId val="13250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25087200"/>
        <c:crosses val="autoZero"/>
        <c:auto val="1"/>
        <c:lblAlgn val="ctr"/>
        <c:lblOffset val="100"/>
        <c:noMultiLvlLbl val="0"/>
      </c:catAx>
      <c:valAx>
        <c:axId val="132508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 Orders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25090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3E5A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 Sales By RoastType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Tabels'!$F$3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47-46F6-8CD2-8F5D63565F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47-46F6-8CD2-8F5D63565F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47-46F6-8CD2-8F5D63565F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Tabels'!$E$4:$E$7</c:f>
              <c:strCache>
                <c:ptCount val="3"/>
                <c:pt idx="0">
                  <c:v>Dark</c:v>
                </c:pt>
                <c:pt idx="1">
                  <c:v>Light</c:v>
                </c:pt>
                <c:pt idx="2">
                  <c:v>Medium</c:v>
                </c:pt>
              </c:strCache>
            </c:strRef>
          </c:cat>
          <c:val>
            <c:numRef>
              <c:f>'Pivot Tabels'!$F$4:$F$7</c:f>
              <c:numCache>
                <c:formatCode>"$"#,##0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0-2D99-437C-AE9A-2BD0201FF23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Tabels!Sales By Country</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Tabels'!$J$2:$J$5</c:f>
              <c:strCache>
                <c:ptCount val="3"/>
                <c:pt idx="0">
                  <c:v>Ireland</c:v>
                </c:pt>
                <c:pt idx="1">
                  <c:v>United Kingdom</c:v>
                </c:pt>
                <c:pt idx="2">
                  <c:v>United States</c:v>
                </c:pt>
              </c:strCache>
            </c:strRef>
          </c:cat>
          <c:val>
            <c:numRef>
              <c:f>'Pivot Tabels'!$K$2:$K$5</c:f>
              <c:numCache>
                <c:formatCode>"$"#,##0</c:formatCode>
                <c:ptCount val="3"/>
                <c:pt idx="0">
                  <c:v>6696.8649999999998</c:v>
                </c:pt>
                <c:pt idx="1">
                  <c:v>2798.5050000000001</c:v>
                </c:pt>
                <c:pt idx="2">
                  <c:v>35638.88499999998</c:v>
                </c:pt>
              </c:numCache>
            </c:numRef>
          </c:val>
          <c:extLst>
            <c:ext xmlns:c16="http://schemas.microsoft.com/office/drawing/2014/chart" uri="{C3380CC4-5D6E-409C-BE32-E72D297353CC}">
              <c16:uniqueId val="{00000000-6216-47D7-AC69-22E490FA9526}"/>
            </c:ext>
          </c:extLst>
        </c:ser>
        <c:dLbls>
          <c:dLblPos val="outEnd"/>
          <c:showLegendKey val="0"/>
          <c:showVal val="1"/>
          <c:showCatName val="0"/>
          <c:showSerName val="0"/>
          <c:showPercent val="0"/>
          <c:showBubbleSize val="0"/>
        </c:dLbls>
        <c:gapWidth val="219"/>
        <c:overlap val="-27"/>
        <c:axId val="1337735864"/>
        <c:axId val="1337729024"/>
      </c:barChart>
      <c:catAx>
        <c:axId val="133773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29024"/>
        <c:crosses val="autoZero"/>
        <c:auto val="1"/>
        <c:lblAlgn val="ctr"/>
        <c:lblOffset val="100"/>
        <c:noMultiLvlLbl val="0"/>
      </c:catAx>
      <c:valAx>
        <c:axId val="1337729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35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Tabels!Most size used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 size used</a:t>
            </a:r>
          </a:p>
        </c:rich>
      </c:tx>
      <c:layout>
        <c:manualLayout>
          <c:xMode val="edge"/>
          <c:yMode val="edge"/>
          <c:x val="0.34295381298987287"/>
          <c:y val="3.10978901999610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Tabels'!$R$1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Tabels'!$Q$2:$Q$6</c:f>
              <c:strCache>
                <c:ptCount val="4"/>
                <c:pt idx="0">
                  <c:v>0.2</c:v>
                </c:pt>
                <c:pt idx="1">
                  <c:v>0.5</c:v>
                </c:pt>
                <c:pt idx="2">
                  <c:v>1</c:v>
                </c:pt>
                <c:pt idx="3">
                  <c:v>2.5</c:v>
                </c:pt>
              </c:strCache>
            </c:strRef>
          </c:cat>
          <c:val>
            <c:numRef>
              <c:f>'Pivot Tabels'!$R$2:$R$6</c:f>
              <c:numCache>
                <c:formatCode>0.0%</c:formatCode>
                <c:ptCount val="4"/>
                <c:pt idx="0">
                  <c:v>0.249</c:v>
                </c:pt>
                <c:pt idx="1">
                  <c:v>0.26800000000000002</c:v>
                </c:pt>
                <c:pt idx="2">
                  <c:v>0.23599999999999999</c:v>
                </c:pt>
                <c:pt idx="3">
                  <c:v>0.247</c:v>
                </c:pt>
              </c:numCache>
            </c:numRef>
          </c:val>
          <c:extLst>
            <c:ext xmlns:c16="http://schemas.microsoft.com/office/drawing/2014/chart" uri="{C3380CC4-5D6E-409C-BE32-E72D297353CC}">
              <c16:uniqueId val="{00000000-3F70-49B1-BF93-536A55A141EA}"/>
            </c:ext>
          </c:extLst>
        </c:ser>
        <c:dLbls>
          <c:dLblPos val="outEnd"/>
          <c:showLegendKey val="0"/>
          <c:showVal val="1"/>
          <c:showCatName val="0"/>
          <c:showSerName val="0"/>
          <c:showPercent val="0"/>
          <c:showBubbleSize val="0"/>
        </c:dLbls>
        <c:gapWidth val="182"/>
        <c:axId val="1336275456"/>
        <c:axId val="1336273296"/>
      </c:barChart>
      <c:catAx>
        <c:axId val="133627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73296"/>
        <c:crosses val="autoZero"/>
        <c:auto val="1"/>
        <c:lblAlgn val="ctr"/>
        <c:lblOffset val="100"/>
        <c:noMultiLvlLbl val="0"/>
      </c:catAx>
      <c:valAx>
        <c:axId val="133627329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75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Tabels!Top 10 Customers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Tabels'!$X$1</c:f>
              <c:strCache>
                <c:ptCount val="1"/>
                <c:pt idx="0">
                  <c:v>Total</c:v>
                </c:pt>
              </c:strCache>
            </c:strRef>
          </c:tx>
          <c:spPr>
            <a:solidFill>
              <a:schemeClr val="accent1"/>
            </a:solidFill>
            <a:ln>
              <a:noFill/>
            </a:ln>
            <a:effectLst/>
          </c:spPr>
          <c:invertIfNegative val="0"/>
          <c:cat>
            <c:strRef>
              <c:f>'Pivot Tabels'!$W$2:$W$7</c:f>
              <c:strCache>
                <c:ptCount val="5"/>
                <c:pt idx="0">
                  <c:v>Jimmy Dymoke</c:v>
                </c:pt>
                <c:pt idx="1">
                  <c:v>Marja Urion</c:v>
                </c:pt>
                <c:pt idx="2">
                  <c:v>Brenn Dundredge</c:v>
                </c:pt>
                <c:pt idx="3">
                  <c:v>Cody Verissimo</c:v>
                </c:pt>
                <c:pt idx="4">
                  <c:v>Flynn Antony</c:v>
                </c:pt>
              </c:strCache>
            </c:strRef>
          </c:cat>
          <c:val>
            <c:numRef>
              <c:f>'Pivot Tabels'!$X$2:$X$7</c:f>
              <c:numCache>
                <c:formatCode>General</c:formatCode>
                <c:ptCount val="5"/>
                <c:pt idx="0">
                  <c:v>5</c:v>
                </c:pt>
                <c:pt idx="1">
                  <c:v>5</c:v>
                </c:pt>
                <c:pt idx="2">
                  <c:v>4</c:v>
                </c:pt>
                <c:pt idx="3">
                  <c:v>4</c:v>
                </c:pt>
                <c:pt idx="4">
                  <c:v>4</c:v>
                </c:pt>
              </c:numCache>
            </c:numRef>
          </c:val>
          <c:extLst>
            <c:ext xmlns:c16="http://schemas.microsoft.com/office/drawing/2014/chart" uri="{C3380CC4-5D6E-409C-BE32-E72D297353CC}">
              <c16:uniqueId val="{00000000-09C4-4556-A4EA-50DE26A3B99F}"/>
            </c:ext>
          </c:extLst>
        </c:ser>
        <c:dLbls>
          <c:showLegendKey val="0"/>
          <c:showVal val="0"/>
          <c:showCatName val="0"/>
          <c:showSerName val="0"/>
          <c:showPercent val="0"/>
          <c:showBubbleSize val="0"/>
        </c:dLbls>
        <c:gapWidth val="219"/>
        <c:overlap val="-27"/>
        <c:axId val="1325090080"/>
        <c:axId val="1325087200"/>
      </c:barChart>
      <c:catAx>
        <c:axId val="13250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87200"/>
        <c:crosses val="autoZero"/>
        <c:auto val="1"/>
        <c:lblAlgn val="ctr"/>
        <c:lblOffset val="100"/>
        <c:noMultiLvlLbl val="0"/>
      </c:catAx>
      <c:valAx>
        <c:axId val="132508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90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Tabels!Sales Over Time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Tabels'!$AC$3:$AC$4</c:f>
              <c:strCache>
                <c:ptCount val="1"/>
                <c:pt idx="0">
                  <c:v>Arabica</c:v>
                </c:pt>
              </c:strCache>
            </c:strRef>
          </c:tx>
          <c:spPr>
            <a:ln w="28575" cap="rnd">
              <a:solidFill>
                <a:schemeClr val="accent1"/>
              </a:solidFill>
              <a:round/>
            </a:ln>
            <a:effectLst/>
          </c:spPr>
          <c:marker>
            <c:symbol val="none"/>
          </c:marker>
          <c:cat>
            <c:multiLvlStrRef>
              <c:f>'Pivot Tabels'!$AB$5:$AB$24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Tabels'!$AC$5:$AC$24</c:f>
              <c:numCache>
                <c:formatCode>"$"#,##0</c:formatCode>
                <c:ptCount val="15"/>
                <c:pt idx="0">
                  <c:v>663.7650000000001</c:v>
                </c:pt>
                <c:pt idx="1">
                  <c:v>523.80499999999995</c:v>
                </c:pt>
                <c:pt idx="2">
                  <c:v>858.61999999999989</c:v>
                </c:pt>
                <c:pt idx="3">
                  <c:v>880.43999999999994</c:v>
                </c:pt>
                <c:pt idx="4">
                  <c:v>923.17</c:v>
                </c:pt>
                <c:pt idx="5">
                  <c:v>866.90499999999997</c:v>
                </c:pt>
                <c:pt idx="6">
                  <c:v>579.27</c:v>
                </c:pt>
                <c:pt idx="7">
                  <c:v>987.06999999999994</c:v>
                </c:pt>
                <c:pt idx="8">
                  <c:v>1018.85</c:v>
                </c:pt>
                <c:pt idx="9">
                  <c:v>767.44</c:v>
                </c:pt>
                <c:pt idx="10">
                  <c:v>1237.46</c:v>
                </c:pt>
                <c:pt idx="11">
                  <c:v>1021.8800000000001</c:v>
                </c:pt>
                <c:pt idx="12">
                  <c:v>505.33499999999998</c:v>
                </c:pt>
                <c:pt idx="13">
                  <c:v>570.80000000000007</c:v>
                </c:pt>
                <c:pt idx="14">
                  <c:v>363.685</c:v>
                </c:pt>
              </c:numCache>
            </c:numRef>
          </c:val>
          <c:smooth val="0"/>
          <c:extLst>
            <c:ext xmlns:c16="http://schemas.microsoft.com/office/drawing/2014/chart" uri="{C3380CC4-5D6E-409C-BE32-E72D297353CC}">
              <c16:uniqueId val="{00000000-00C0-4446-86E2-569D864B3095}"/>
            </c:ext>
          </c:extLst>
        </c:ser>
        <c:ser>
          <c:idx val="1"/>
          <c:order val="1"/>
          <c:tx>
            <c:strRef>
              <c:f>'Pivot Tabels'!$AD$3:$AD$4</c:f>
              <c:strCache>
                <c:ptCount val="1"/>
                <c:pt idx="0">
                  <c:v>Excelsa</c:v>
                </c:pt>
              </c:strCache>
            </c:strRef>
          </c:tx>
          <c:spPr>
            <a:ln w="28575" cap="rnd">
              <a:solidFill>
                <a:schemeClr val="accent2"/>
              </a:solidFill>
              <a:round/>
            </a:ln>
            <a:effectLst/>
          </c:spPr>
          <c:marker>
            <c:symbol val="none"/>
          </c:marker>
          <c:cat>
            <c:multiLvlStrRef>
              <c:f>'Pivot Tabels'!$AB$5:$AB$24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Tabels'!$AD$5:$AD$24</c:f>
              <c:numCache>
                <c:formatCode>"$"#,##0</c:formatCode>
                <c:ptCount val="15"/>
                <c:pt idx="0">
                  <c:v>784.55000000000007</c:v>
                </c:pt>
                <c:pt idx="1">
                  <c:v>1442.46</c:v>
                </c:pt>
                <c:pt idx="2">
                  <c:v>510.92</c:v>
                </c:pt>
                <c:pt idx="3">
                  <c:v>743.53000000000009</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928.45000000000016</c:v>
                </c:pt>
                <c:pt idx="14">
                  <c:v>287.935</c:v>
                </c:pt>
              </c:numCache>
            </c:numRef>
          </c:val>
          <c:smooth val="0"/>
          <c:extLst>
            <c:ext xmlns:c16="http://schemas.microsoft.com/office/drawing/2014/chart" uri="{C3380CC4-5D6E-409C-BE32-E72D297353CC}">
              <c16:uniqueId val="{00000009-F6FD-443F-A365-A0F786F2C170}"/>
            </c:ext>
          </c:extLst>
        </c:ser>
        <c:ser>
          <c:idx val="2"/>
          <c:order val="2"/>
          <c:tx>
            <c:strRef>
              <c:f>'Pivot Tabels'!$AE$3:$AE$4</c:f>
              <c:strCache>
                <c:ptCount val="1"/>
                <c:pt idx="0">
                  <c:v>Liberica</c:v>
                </c:pt>
              </c:strCache>
            </c:strRef>
          </c:tx>
          <c:spPr>
            <a:ln w="28575" cap="rnd">
              <a:solidFill>
                <a:schemeClr val="accent3"/>
              </a:solidFill>
              <a:round/>
            </a:ln>
            <a:effectLst/>
          </c:spPr>
          <c:marker>
            <c:symbol val="none"/>
          </c:marker>
          <c:cat>
            <c:multiLvlStrRef>
              <c:f>'Pivot Tabels'!$AB$5:$AB$24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Tabels'!$AE$5:$AE$24</c:f>
              <c:numCache>
                <c:formatCode>"$"#,##0</c:formatCode>
                <c:ptCount val="15"/>
                <c:pt idx="0">
                  <c:v>968.2399999999999</c:v>
                </c:pt>
                <c:pt idx="1">
                  <c:v>898.58499999999992</c:v>
                </c:pt>
                <c:pt idx="2">
                  <c:v>757.67000000000007</c:v>
                </c:pt>
                <c:pt idx="3">
                  <c:v>753.51</c:v>
                </c:pt>
                <c:pt idx="4">
                  <c:v>750.05500000000006</c:v>
                </c:pt>
                <c:pt idx="5">
                  <c:v>586.28000000000009</c:v>
                </c:pt>
                <c:pt idx="6">
                  <c:v>385.94500000000005</c:v>
                </c:pt>
                <c:pt idx="7">
                  <c:v>882.17500000000007</c:v>
                </c:pt>
                <c:pt idx="8">
                  <c:v>936.40499999999986</c:v>
                </c:pt>
                <c:pt idx="9">
                  <c:v>1031.6750000000002</c:v>
                </c:pt>
                <c:pt idx="10">
                  <c:v>357.94500000000005</c:v>
                </c:pt>
                <c:pt idx="11">
                  <c:v>1510.6699999999998</c:v>
                </c:pt>
                <c:pt idx="12">
                  <c:v>1397.4</c:v>
                </c:pt>
                <c:pt idx="13">
                  <c:v>550.92499999999995</c:v>
                </c:pt>
                <c:pt idx="14">
                  <c:v>286.59500000000003</c:v>
                </c:pt>
              </c:numCache>
            </c:numRef>
          </c:val>
          <c:smooth val="0"/>
          <c:extLst>
            <c:ext xmlns:c16="http://schemas.microsoft.com/office/drawing/2014/chart" uri="{C3380CC4-5D6E-409C-BE32-E72D297353CC}">
              <c16:uniqueId val="{0000000A-F6FD-443F-A365-A0F786F2C170}"/>
            </c:ext>
          </c:extLst>
        </c:ser>
        <c:ser>
          <c:idx val="3"/>
          <c:order val="3"/>
          <c:tx>
            <c:strRef>
              <c:f>'Pivot Tabels'!$AF$3:$AF$4</c:f>
              <c:strCache>
                <c:ptCount val="1"/>
                <c:pt idx="0">
                  <c:v>Robusta</c:v>
                </c:pt>
              </c:strCache>
            </c:strRef>
          </c:tx>
          <c:spPr>
            <a:ln w="28575" cap="rnd">
              <a:solidFill>
                <a:schemeClr val="accent4"/>
              </a:solidFill>
              <a:round/>
            </a:ln>
            <a:effectLst/>
          </c:spPr>
          <c:marker>
            <c:symbol val="none"/>
          </c:marker>
          <c:cat>
            <c:multiLvlStrRef>
              <c:f>'Pivot Tabels'!$AB$5:$AB$24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Tabels'!$AF$5:$AF$24</c:f>
              <c:numCache>
                <c:formatCode>"$"#,##0</c:formatCode>
                <c:ptCount val="15"/>
                <c:pt idx="0">
                  <c:v>420.97499999999997</c:v>
                </c:pt>
                <c:pt idx="1">
                  <c:v>599.14499999999998</c:v>
                </c:pt>
                <c:pt idx="2">
                  <c:v>860.29000000000008</c:v>
                </c:pt>
                <c:pt idx="3">
                  <c:v>520.66</c:v>
                </c:pt>
                <c:pt idx="4">
                  <c:v>840.68</c:v>
                </c:pt>
                <c:pt idx="5">
                  <c:v>440.00000000000006</c:v>
                </c:pt>
                <c:pt idx="6">
                  <c:v>856.92499999999995</c:v>
                </c:pt>
                <c:pt idx="7">
                  <c:v>355.66</c:v>
                </c:pt>
                <c:pt idx="8">
                  <c:v>493.9</c:v>
                </c:pt>
                <c:pt idx="9">
                  <c:v>467.26500000000004</c:v>
                </c:pt>
                <c:pt idx="10">
                  <c:v>795.06500000000005</c:v>
                </c:pt>
                <c:pt idx="11">
                  <c:v>657.91499999999996</c:v>
                </c:pt>
                <c:pt idx="12">
                  <c:v>599.97000000000014</c:v>
                </c:pt>
                <c:pt idx="13">
                  <c:v>884.03499999999997</c:v>
                </c:pt>
                <c:pt idx="14">
                  <c:v>212.76000000000002</c:v>
                </c:pt>
              </c:numCache>
            </c:numRef>
          </c:val>
          <c:smooth val="0"/>
          <c:extLst>
            <c:ext xmlns:c16="http://schemas.microsoft.com/office/drawing/2014/chart" uri="{C3380CC4-5D6E-409C-BE32-E72D297353CC}">
              <c16:uniqueId val="{0000000B-F6FD-443F-A365-A0F786F2C170}"/>
            </c:ext>
          </c:extLst>
        </c:ser>
        <c:dLbls>
          <c:showLegendKey val="0"/>
          <c:showVal val="0"/>
          <c:showCatName val="0"/>
          <c:showSerName val="0"/>
          <c:showPercent val="0"/>
          <c:showBubbleSize val="0"/>
        </c:dLbls>
        <c:smooth val="0"/>
        <c:axId val="14097655"/>
        <c:axId val="14096575"/>
      </c:lineChart>
      <c:catAx>
        <c:axId val="14097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6575"/>
        <c:crosses val="autoZero"/>
        <c:auto val="1"/>
        <c:lblAlgn val="ctr"/>
        <c:lblOffset val="100"/>
        <c:noMultiLvlLbl val="0"/>
      </c:catAx>
      <c:valAx>
        <c:axId val="14096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6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Tabels!Profit By CoffeeType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Tabels'!$AP$3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Tabels'!$AO$4:$AO$8</c:f>
              <c:strCache>
                <c:ptCount val="4"/>
                <c:pt idx="0">
                  <c:v>Arabica</c:v>
                </c:pt>
                <c:pt idx="1">
                  <c:v>Excelsa</c:v>
                </c:pt>
                <c:pt idx="2">
                  <c:v>Liberica</c:v>
                </c:pt>
                <c:pt idx="3">
                  <c:v>Robusta</c:v>
                </c:pt>
              </c:strCache>
            </c:strRef>
          </c:cat>
          <c:val>
            <c:numRef>
              <c:f>'Pivot Tabels'!$AP$4:$AP$8</c:f>
              <c:numCache>
                <c:formatCode>"$"#,##0</c:formatCode>
                <c:ptCount val="4"/>
                <c:pt idx="0">
                  <c:v>1059.1410000000008</c:v>
                </c:pt>
                <c:pt idx="1">
                  <c:v>1353.7023000000006</c:v>
                </c:pt>
                <c:pt idx="2">
                  <c:v>1567.0174000000015</c:v>
                </c:pt>
                <c:pt idx="3">
                  <c:v>540.31470000000047</c:v>
                </c:pt>
              </c:numCache>
            </c:numRef>
          </c:val>
          <c:extLst>
            <c:ext xmlns:c16="http://schemas.microsoft.com/office/drawing/2014/chart" uri="{C3380CC4-5D6E-409C-BE32-E72D297353CC}">
              <c16:uniqueId val="{00000000-8715-4061-BB93-A8ECA1A3D09C}"/>
            </c:ext>
          </c:extLst>
        </c:ser>
        <c:dLbls>
          <c:dLblPos val="outEnd"/>
          <c:showLegendKey val="0"/>
          <c:showVal val="1"/>
          <c:showCatName val="0"/>
          <c:showSerName val="0"/>
          <c:showPercent val="0"/>
          <c:showBubbleSize val="0"/>
        </c:dLbls>
        <c:gapWidth val="219"/>
        <c:overlap val="-27"/>
        <c:axId val="12169567"/>
        <c:axId val="12171007"/>
      </c:barChart>
      <c:catAx>
        <c:axId val="1216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007"/>
        <c:crosses val="autoZero"/>
        <c:auto val="1"/>
        <c:lblAlgn val="ctr"/>
        <c:lblOffset val="100"/>
        <c:noMultiLvlLbl val="0"/>
      </c:catAx>
      <c:valAx>
        <c:axId val="12171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Tabels!Sales By CoffeeType</c:name>
    <c:fmtId val="1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 By CoffeeType</a:t>
            </a:r>
          </a:p>
        </c:rich>
      </c:tx>
      <c:layout>
        <c:manualLayout>
          <c:xMode val="edge"/>
          <c:yMode val="edge"/>
          <c:x val="0.28040557430321206"/>
          <c:y val="2.96829672606713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Tabels'!$B$4</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Tabels'!$A$5:$A$9</c:f>
              <c:strCache>
                <c:ptCount val="4"/>
                <c:pt idx="0">
                  <c:v>Arabica</c:v>
                </c:pt>
                <c:pt idx="1">
                  <c:v>Excelsa</c:v>
                </c:pt>
                <c:pt idx="2">
                  <c:v>Liberica</c:v>
                </c:pt>
                <c:pt idx="3">
                  <c:v>Robusta</c:v>
                </c:pt>
              </c:strCache>
            </c:strRef>
          </c:cat>
          <c:val>
            <c:numRef>
              <c:f>'Pivot Tabels'!$B$5:$B$9</c:f>
              <c:numCache>
                <c:formatCode>"$"#,##0</c:formatCode>
                <c:ptCount val="4"/>
                <c:pt idx="0">
                  <c:v>11768.494999999997</c:v>
                </c:pt>
                <c:pt idx="1">
                  <c:v>12306.439999999997</c:v>
                </c:pt>
                <c:pt idx="2">
                  <c:v>12054.074999999995</c:v>
                </c:pt>
                <c:pt idx="3">
                  <c:v>9005.2450000000099</c:v>
                </c:pt>
              </c:numCache>
            </c:numRef>
          </c:val>
          <c:extLst>
            <c:ext xmlns:c16="http://schemas.microsoft.com/office/drawing/2014/chart" uri="{C3380CC4-5D6E-409C-BE32-E72D297353CC}">
              <c16:uniqueId val="{0000000A-14A2-4858-BC4B-2DF7544D07D1}"/>
            </c:ext>
          </c:extLst>
        </c:ser>
        <c:dLbls>
          <c:showLegendKey val="0"/>
          <c:showVal val="0"/>
          <c:showCatName val="0"/>
          <c:showSerName val="0"/>
          <c:showPercent val="0"/>
          <c:showBubbleSize val="0"/>
        </c:dLbls>
        <c:gapWidth val="100"/>
        <c:axId val="1068731992"/>
        <c:axId val="1144673024"/>
      </c:barChart>
      <c:valAx>
        <c:axId val="1144673024"/>
        <c:scaling>
          <c:orientation val="minMax"/>
        </c:scaling>
        <c:delete val="1"/>
        <c:axPos val="b"/>
        <c:numFmt formatCode="&quot;$&quot;#,##0" sourceLinked="1"/>
        <c:majorTickMark val="out"/>
        <c:minorTickMark val="none"/>
        <c:tickLblPos val="nextTo"/>
        <c:crossAx val="1068731992"/>
        <c:crosses val="autoZero"/>
        <c:crossBetween val="between"/>
      </c:valAx>
      <c:catAx>
        <c:axId val="1068731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44673024"/>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3E5A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Tabels!Sales Over Time </c:name>
    <c:fmtId val="1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Tabels'!$AC$3:$AC$4</c:f>
              <c:strCache>
                <c:ptCount val="1"/>
                <c:pt idx="0">
                  <c:v>Arabica</c:v>
                </c:pt>
              </c:strCache>
            </c:strRef>
          </c:tx>
          <c:spPr>
            <a:ln w="28575" cap="rnd">
              <a:solidFill>
                <a:schemeClr val="accent1"/>
              </a:solidFill>
              <a:round/>
            </a:ln>
            <a:effectLst/>
          </c:spPr>
          <c:marker>
            <c:symbol val="none"/>
          </c:marker>
          <c:cat>
            <c:multiLvlStrRef>
              <c:f>'Pivot Tabels'!$AB$5:$AB$24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Tabels'!$AC$5:$AC$24</c:f>
              <c:numCache>
                <c:formatCode>"$"#,##0</c:formatCode>
                <c:ptCount val="15"/>
                <c:pt idx="0">
                  <c:v>663.7650000000001</c:v>
                </c:pt>
                <c:pt idx="1">
                  <c:v>523.80499999999995</c:v>
                </c:pt>
                <c:pt idx="2">
                  <c:v>858.61999999999989</c:v>
                </c:pt>
                <c:pt idx="3">
                  <c:v>880.43999999999994</c:v>
                </c:pt>
                <c:pt idx="4">
                  <c:v>923.17</c:v>
                </c:pt>
                <c:pt idx="5">
                  <c:v>866.90499999999997</c:v>
                </c:pt>
                <c:pt idx="6">
                  <c:v>579.27</c:v>
                </c:pt>
                <c:pt idx="7">
                  <c:v>987.06999999999994</c:v>
                </c:pt>
                <c:pt idx="8">
                  <c:v>1018.85</c:v>
                </c:pt>
                <c:pt idx="9">
                  <c:v>767.44</c:v>
                </c:pt>
                <c:pt idx="10">
                  <c:v>1237.46</c:v>
                </c:pt>
                <c:pt idx="11">
                  <c:v>1021.8800000000001</c:v>
                </c:pt>
                <c:pt idx="12">
                  <c:v>505.33499999999998</c:v>
                </c:pt>
                <c:pt idx="13">
                  <c:v>570.80000000000007</c:v>
                </c:pt>
                <c:pt idx="14">
                  <c:v>363.685</c:v>
                </c:pt>
              </c:numCache>
            </c:numRef>
          </c:val>
          <c:smooth val="0"/>
          <c:extLst>
            <c:ext xmlns:c16="http://schemas.microsoft.com/office/drawing/2014/chart" uri="{C3380CC4-5D6E-409C-BE32-E72D297353CC}">
              <c16:uniqueId val="{00000000-7DCB-4EC4-B996-1B92119661B9}"/>
            </c:ext>
          </c:extLst>
        </c:ser>
        <c:ser>
          <c:idx val="1"/>
          <c:order val="1"/>
          <c:tx>
            <c:strRef>
              <c:f>'Pivot Tabels'!$AD$3:$AD$4</c:f>
              <c:strCache>
                <c:ptCount val="1"/>
                <c:pt idx="0">
                  <c:v>Excelsa</c:v>
                </c:pt>
              </c:strCache>
            </c:strRef>
          </c:tx>
          <c:spPr>
            <a:ln w="28575" cap="rnd">
              <a:solidFill>
                <a:schemeClr val="accent2"/>
              </a:solidFill>
              <a:round/>
            </a:ln>
            <a:effectLst/>
          </c:spPr>
          <c:marker>
            <c:symbol val="none"/>
          </c:marker>
          <c:cat>
            <c:multiLvlStrRef>
              <c:f>'Pivot Tabels'!$AB$5:$AB$24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Tabels'!$AD$5:$AD$24</c:f>
              <c:numCache>
                <c:formatCode>"$"#,##0</c:formatCode>
                <c:ptCount val="15"/>
                <c:pt idx="0">
                  <c:v>784.55000000000007</c:v>
                </c:pt>
                <c:pt idx="1">
                  <c:v>1442.46</c:v>
                </c:pt>
                <c:pt idx="2">
                  <c:v>510.92</c:v>
                </c:pt>
                <c:pt idx="3">
                  <c:v>743.53000000000009</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928.45000000000016</c:v>
                </c:pt>
                <c:pt idx="14">
                  <c:v>287.935</c:v>
                </c:pt>
              </c:numCache>
            </c:numRef>
          </c:val>
          <c:smooth val="0"/>
          <c:extLst>
            <c:ext xmlns:c16="http://schemas.microsoft.com/office/drawing/2014/chart" uri="{C3380CC4-5D6E-409C-BE32-E72D297353CC}">
              <c16:uniqueId val="{00000008-7DCB-4EC4-B996-1B92119661B9}"/>
            </c:ext>
          </c:extLst>
        </c:ser>
        <c:ser>
          <c:idx val="2"/>
          <c:order val="2"/>
          <c:tx>
            <c:strRef>
              <c:f>'Pivot Tabels'!$AE$3:$AE$4</c:f>
              <c:strCache>
                <c:ptCount val="1"/>
                <c:pt idx="0">
                  <c:v>Liberica</c:v>
                </c:pt>
              </c:strCache>
            </c:strRef>
          </c:tx>
          <c:spPr>
            <a:ln w="28575" cap="rnd">
              <a:solidFill>
                <a:schemeClr val="accent3"/>
              </a:solidFill>
              <a:round/>
            </a:ln>
            <a:effectLst/>
          </c:spPr>
          <c:marker>
            <c:symbol val="none"/>
          </c:marker>
          <c:cat>
            <c:multiLvlStrRef>
              <c:f>'Pivot Tabels'!$AB$5:$AB$24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Tabels'!$AE$5:$AE$24</c:f>
              <c:numCache>
                <c:formatCode>"$"#,##0</c:formatCode>
                <c:ptCount val="15"/>
                <c:pt idx="0">
                  <c:v>968.2399999999999</c:v>
                </c:pt>
                <c:pt idx="1">
                  <c:v>898.58499999999992</c:v>
                </c:pt>
                <c:pt idx="2">
                  <c:v>757.67000000000007</c:v>
                </c:pt>
                <c:pt idx="3">
                  <c:v>753.51</c:v>
                </c:pt>
                <c:pt idx="4">
                  <c:v>750.05500000000006</c:v>
                </c:pt>
                <c:pt idx="5">
                  <c:v>586.28000000000009</c:v>
                </c:pt>
                <c:pt idx="6">
                  <c:v>385.94500000000005</c:v>
                </c:pt>
                <c:pt idx="7">
                  <c:v>882.17500000000007</c:v>
                </c:pt>
                <c:pt idx="8">
                  <c:v>936.40499999999986</c:v>
                </c:pt>
                <c:pt idx="9">
                  <c:v>1031.6750000000002</c:v>
                </c:pt>
                <c:pt idx="10">
                  <c:v>357.94500000000005</c:v>
                </c:pt>
                <c:pt idx="11">
                  <c:v>1510.6699999999998</c:v>
                </c:pt>
                <c:pt idx="12">
                  <c:v>1397.4</c:v>
                </c:pt>
                <c:pt idx="13">
                  <c:v>550.92499999999995</c:v>
                </c:pt>
                <c:pt idx="14">
                  <c:v>286.59500000000003</c:v>
                </c:pt>
              </c:numCache>
            </c:numRef>
          </c:val>
          <c:smooth val="0"/>
          <c:extLst>
            <c:ext xmlns:c16="http://schemas.microsoft.com/office/drawing/2014/chart" uri="{C3380CC4-5D6E-409C-BE32-E72D297353CC}">
              <c16:uniqueId val="{00000009-7DCB-4EC4-B996-1B92119661B9}"/>
            </c:ext>
          </c:extLst>
        </c:ser>
        <c:ser>
          <c:idx val="3"/>
          <c:order val="3"/>
          <c:tx>
            <c:strRef>
              <c:f>'Pivot Tabels'!$AF$3:$AF$4</c:f>
              <c:strCache>
                <c:ptCount val="1"/>
                <c:pt idx="0">
                  <c:v>Robusta</c:v>
                </c:pt>
              </c:strCache>
            </c:strRef>
          </c:tx>
          <c:spPr>
            <a:ln w="28575" cap="rnd">
              <a:solidFill>
                <a:schemeClr val="accent4"/>
              </a:solidFill>
              <a:round/>
            </a:ln>
            <a:effectLst/>
          </c:spPr>
          <c:marker>
            <c:symbol val="none"/>
          </c:marker>
          <c:cat>
            <c:multiLvlStrRef>
              <c:f>'Pivot Tabels'!$AB$5:$AB$24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'Pivot Tabels'!$AF$5:$AF$24</c:f>
              <c:numCache>
                <c:formatCode>"$"#,##0</c:formatCode>
                <c:ptCount val="15"/>
                <c:pt idx="0">
                  <c:v>420.97499999999997</c:v>
                </c:pt>
                <c:pt idx="1">
                  <c:v>599.14499999999998</c:v>
                </c:pt>
                <c:pt idx="2">
                  <c:v>860.29000000000008</c:v>
                </c:pt>
                <c:pt idx="3">
                  <c:v>520.66</c:v>
                </c:pt>
                <c:pt idx="4">
                  <c:v>840.68</c:v>
                </c:pt>
                <c:pt idx="5">
                  <c:v>440.00000000000006</c:v>
                </c:pt>
                <c:pt idx="6">
                  <c:v>856.92499999999995</c:v>
                </c:pt>
                <c:pt idx="7">
                  <c:v>355.66</c:v>
                </c:pt>
                <c:pt idx="8">
                  <c:v>493.9</c:v>
                </c:pt>
                <c:pt idx="9">
                  <c:v>467.26500000000004</c:v>
                </c:pt>
                <c:pt idx="10">
                  <c:v>795.06500000000005</c:v>
                </c:pt>
                <c:pt idx="11">
                  <c:v>657.91499999999996</c:v>
                </c:pt>
                <c:pt idx="12">
                  <c:v>599.97000000000014</c:v>
                </c:pt>
                <c:pt idx="13">
                  <c:v>884.03499999999997</c:v>
                </c:pt>
                <c:pt idx="14">
                  <c:v>212.76000000000002</c:v>
                </c:pt>
              </c:numCache>
            </c:numRef>
          </c:val>
          <c:smooth val="0"/>
          <c:extLst>
            <c:ext xmlns:c16="http://schemas.microsoft.com/office/drawing/2014/chart" uri="{C3380CC4-5D6E-409C-BE32-E72D297353CC}">
              <c16:uniqueId val="{0000000A-7DCB-4EC4-B996-1B92119661B9}"/>
            </c:ext>
          </c:extLst>
        </c:ser>
        <c:dLbls>
          <c:showLegendKey val="0"/>
          <c:showVal val="0"/>
          <c:showCatName val="0"/>
          <c:showSerName val="0"/>
          <c:showPercent val="0"/>
          <c:showBubbleSize val="0"/>
        </c:dLbls>
        <c:smooth val="0"/>
        <c:axId val="14097655"/>
        <c:axId val="14096575"/>
      </c:lineChart>
      <c:catAx>
        <c:axId val="14097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096575"/>
        <c:crosses val="autoZero"/>
        <c:auto val="1"/>
        <c:lblAlgn val="ctr"/>
        <c:lblOffset val="100"/>
        <c:noMultiLvlLbl val="0"/>
      </c:catAx>
      <c:valAx>
        <c:axId val="14096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097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3E5A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145774</xdr:rowOff>
    </xdr:from>
    <xdr:to>
      <xdr:col>3</xdr:col>
      <xdr:colOff>390939</xdr:colOff>
      <xdr:row>22</xdr:row>
      <xdr:rowOff>92765</xdr:rowOff>
    </xdr:to>
    <xdr:graphicFrame macro="">
      <xdr:nvGraphicFramePr>
        <xdr:cNvPr id="2" name="Chart 1">
          <a:extLst>
            <a:ext uri="{FF2B5EF4-FFF2-40B4-BE49-F238E27FC236}">
              <a16:creationId xmlns:a16="http://schemas.microsoft.com/office/drawing/2014/main" id="{D1956143-56BE-672D-D4AC-BBA5EA2C3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841513</xdr:colOff>
      <xdr:row>7</xdr:row>
      <xdr:rowOff>125896</xdr:rowOff>
    </xdr:from>
    <xdr:to>
      <xdr:col>7</xdr:col>
      <xdr:colOff>39756</xdr:colOff>
      <xdr:row>21</xdr:row>
      <xdr:rowOff>86139</xdr:rowOff>
    </xdr:to>
    <xdr:graphicFrame macro="">
      <xdr:nvGraphicFramePr>
        <xdr:cNvPr id="3" name="Chart 2">
          <a:extLst>
            <a:ext uri="{FF2B5EF4-FFF2-40B4-BE49-F238E27FC236}">
              <a16:creationId xmlns:a16="http://schemas.microsoft.com/office/drawing/2014/main" id="{12A81479-8EBA-067D-D152-A6AA01C1B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576470</xdr:colOff>
      <xdr:row>5</xdr:row>
      <xdr:rowOff>145774</xdr:rowOff>
    </xdr:from>
    <xdr:to>
      <xdr:col>12</xdr:col>
      <xdr:colOff>218661</xdr:colOff>
      <xdr:row>19</xdr:row>
      <xdr:rowOff>99392</xdr:rowOff>
    </xdr:to>
    <xdr:graphicFrame macro="">
      <xdr:nvGraphicFramePr>
        <xdr:cNvPr id="4" name="Chart 3">
          <a:extLst>
            <a:ext uri="{FF2B5EF4-FFF2-40B4-BE49-F238E27FC236}">
              <a16:creationId xmlns:a16="http://schemas.microsoft.com/office/drawing/2014/main" id="{1D7B9D6B-FB2C-7453-B699-AE38A7B6A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59635</xdr:colOff>
      <xdr:row>7</xdr:row>
      <xdr:rowOff>33129</xdr:rowOff>
    </xdr:from>
    <xdr:to>
      <xdr:col>18</xdr:col>
      <xdr:colOff>470452</xdr:colOff>
      <xdr:row>20</xdr:row>
      <xdr:rowOff>106016</xdr:rowOff>
    </xdr:to>
    <xdr:graphicFrame macro="">
      <xdr:nvGraphicFramePr>
        <xdr:cNvPr id="5" name="Chart 4">
          <a:extLst>
            <a:ext uri="{FF2B5EF4-FFF2-40B4-BE49-F238E27FC236}">
              <a16:creationId xmlns:a16="http://schemas.microsoft.com/office/drawing/2014/main" id="{9088957C-43F4-A89F-ED59-D53AD163B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119269</xdr:colOff>
      <xdr:row>12</xdr:row>
      <xdr:rowOff>33131</xdr:rowOff>
    </xdr:from>
    <xdr:to>
      <xdr:col>26</xdr:col>
      <xdr:colOff>6626</xdr:colOff>
      <xdr:row>26</xdr:row>
      <xdr:rowOff>178905</xdr:rowOff>
    </xdr:to>
    <xdr:graphicFrame macro="">
      <xdr:nvGraphicFramePr>
        <xdr:cNvPr id="6" name="Chart 5">
          <a:extLst>
            <a:ext uri="{FF2B5EF4-FFF2-40B4-BE49-F238E27FC236}">
              <a16:creationId xmlns:a16="http://schemas.microsoft.com/office/drawing/2014/main" id="{831FDE5B-A963-271D-61F0-5A0E73FF1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147100</xdr:colOff>
      <xdr:row>23</xdr:row>
      <xdr:rowOff>117946</xdr:rowOff>
    </xdr:from>
    <xdr:to>
      <xdr:col>34</xdr:col>
      <xdr:colOff>616227</xdr:colOff>
      <xdr:row>38</xdr:row>
      <xdr:rowOff>80840</xdr:rowOff>
    </xdr:to>
    <xdr:graphicFrame macro="">
      <xdr:nvGraphicFramePr>
        <xdr:cNvPr id="7" name="Chart 6">
          <a:extLst>
            <a:ext uri="{FF2B5EF4-FFF2-40B4-BE49-F238E27FC236}">
              <a16:creationId xmlns:a16="http://schemas.microsoft.com/office/drawing/2014/main" id="{B4DBAF06-B9B6-272C-4704-B41064EB9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371061</xdr:colOff>
      <xdr:row>8</xdr:row>
      <xdr:rowOff>72888</xdr:rowOff>
    </xdr:from>
    <xdr:to>
      <xdr:col>44</xdr:col>
      <xdr:colOff>265043</xdr:colOff>
      <xdr:row>23</xdr:row>
      <xdr:rowOff>33131</xdr:rowOff>
    </xdr:to>
    <xdr:graphicFrame macro="">
      <xdr:nvGraphicFramePr>
        <xdr:cNvPr id="8" name="Chart 7">
          <a:extLst>
            <a:ext uri="{FF2B5EF4-FFF2-40B4-BE49-F238E27FC236}">
              <a16:creationId xmlns:a16="http://schemas.microsoft.com/office/drawing/2014/main" id="{5BE55012-4B8E-F390-6D3B-74478E1EF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71120</xdr:colOff>
      <xdr:row>0</xdr:row>
      <xdr:rowOff>114301</xdr:rowOff>
    </xdr:from>
    <xdr:to>
      <xdr:col>23</xdr:col>
      <xdr:colOff>312420</xdr:colOff>
      <xdr:row>5</xdr:row>
      <xdr:rowOff>170330</xdr:rowOff>
    </xdr:to>
    <xdr:sp macro="" textlink="">
      <xdr:nvSpPr>
        <xdr:cNvPr id="30" name="Rectangle 29">
          <a:extLst>
            <a:ext uri="{FF2B5EF4-FFF2-40B4-BE49-F238E27FC236}">
              <a16:creationId xmlns:a16="http://schemas.microsoft.com/office/drawing/2014/main" id="{AF1CB122-C2AE-4CB8-8EA5-BE2B7FBE1318}"/>
            </a:ext>
          </a:extLst>
        </xdr:cNvPr>
        <xdr:cNvSpPr/>
      </xdr:nvSpPr>
      <xdr:spPr>
        <a:xfrm>
          <a:off x="71120" y="114301"/>
          <a:ext cx="14262100" cy="952500"/>
        </a:xfrm>
        <a:prstGeom prst="rect">
          <a:avLst/>
        </a:prstGeom>
        <a:solidFill>
          <a:srgbClr val="6F4E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i="1" u="sng">
              <a:latin typeface="+mn-lt"/>
            </a:rPr>
            <a:t>COFFEE</a:t>
          </a:r>
          <a:r>
            <a:rPr lang="en-US" sz="5400" b="1" i="1" u="sng" baseline="0">
              <a:latin typeface="+mn-lt"/>
            </a:rPr>
            <a:t> SALES DASHBOARD</a:t>
          </a:r>
          <a:endParaRPr lang="en-US" sz="5400" b="1" i="1" u="sng">
            <a:latin typeface="+mn-lt"/>
          </a:endParaRPr>
        </a:p>
      </xdr:txBody>
    </xdr:sp>
    <xdr:clientData/>
  </xdr:twoCellAnchor>
  <xdr:twoCellAnchor>
    <xdr:from>
      <xdr:col>0</xdr:col>
      <xdr:colOff>50651</xdr:colOff>
      <xdr:row>6</xdr:row>
      <xdr:rowOff>15242</xdr:rowOff>
    </xdr:from>
    <xdr:to>
      <xdr:col>11</xdr:col>
      <xdr:colOff>457200</xdr:colOff>
      <xdr:row>12</xdr:row>
      <xdr:rowOff>35860</xdr:rowOff>
    </xdr:to>
    <xdr:grpSp>
      <xdr:nvGrpSpPr>
        <xdr:cNvPr id="56" name="Group 55">
          <a:extLst>
            <a:ext uri="{FF2B5EF4-FFF2-40B4-BE49-F238E27FC236}">
              <a16:creationId xmlns:a16="http://schemas.microsoft.com/office/drawing/2014/main" id="{2CBE25F7-9A01-5E83-809F-B28CCFB02AD2}"/>
            </a:ext>
          </a:extLst>
        </xdr:cNvPr>
        <xdr:cNvGrpSpPr/>
      </xdr:nvGrpSpPr>
      <xdr:grpSpPr>
        <a:xfrm>
          <a:off x="50651" y="1112522"/>
          <a:ext cx="7112149" cy="1117898"/>
          <a:chOff x="68580" y="1431664"/>
          <a:chExt cx="7055223" cy="1251921"/>
        </a:xfrm>
      </xdr:grpSpPr>
      <xdr:sp macro="" textlink="'Pivot Tabels'!AK8">
        <xdr:nvSpPr>
          <xdr:cNvPr id="19" name="Rectangle 18">
            <a:extLst>
              <a:ext uri="{FF2B5EF4-FFF2-40B4-BE49-F238E27FC236}">
                <a16:creationId xmlns:a16="http://schemas.microsoft.com/office/drawing/2014/main" id="{1C9BCA2A-C573-4F29-AD7F-2E83A0144F07}"/>
              </a:ext>
            </a:extLst>
          </xdr:cNvPr>
          <xdr:cNvSpPr/>
        </xdr:nvSpPr>
        <xdr:spPr>
          <a:xfrm>
            <a:off x="68580" y="1470660"/>
            <a:ext cx="1653540" cy="1212925"/>
          </a:xfrm>
          <a:prstGeom prst="rect">
            <a:avLst/>
          </a:prstGeom>
          <a:solidFill>
            <a:srgbClr val="F5DEB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9DF2714-F957-4454-BC9E-ADEC821113A4}" type="TxLink">
              <a:rPr lang="en-US" sz="3600" b="1" i="0" u="none" strike="noStrike">
                <a:solidFill>
                  <a:srgbClr val="000000"/>
                </a:solidFill>
                <a:latin typeface="Calibri"/>
                <a:cs typeface="Calibri"/>
              </a:rPr>
              <a:pPr algn="ctr"/>
              <a:t>$4,520</a:t>
            </a:fld>
            <a:endParaRPr lang="en-US" sz="3600" b="1"/>
          </a:p>
        </xdr:txBody>
      </xdr:sp>
      <xdr:sp macro="" textlink="'Pivot Tabels'!AK9">
        <xdr:nvSpPr>
          <xdr:cNvPr id="20" name="Rectangle 19">
            <a:extLst>
              <a:ext uri="{FF2B5EF4-FFF2-40B4-BE49-F238E27FC236}">
                <a16:creationId xmlns:a16="http://schemas.microsoft.com/office/drawing/2014/main" id="{87B8D7A4-2359-43CE-BB87-555A9013472C}"/>
              </a:ext>
            </a:extLst>
          </xdr:cNvPr>
          <xdr:cNvSpPr/>
        </xdr:nvSpPr>
        <xdr:spPr>
          <a:xfrm>
            <a:off x="1764254" y="1470660"/>
            <a:ext cx="1816100" cy="1212925"/>
          </a:xfrm>
          <a:prstGeom prst="rect">
            <a:avLst/>
          </a:prstGeom>
          <a:solidFill>
            <a:srgbClr val="F5DEB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8CD9432-A34C-489A-B6CF-E5A16BC1EC1B}" type="TxLink">
              <a:rPr lang="en-US" sz="3600" b="1" i="0" u="none" strike="noStrike">
                <a:solidFill>
                  <a:srgbClr val="000000"/>
                </a:solidFill>
                <a:latin typeface="Calibri"/>
                <a:cs typeface="Calibri"/>
              </a:rPr>
              <a:pPr algn="ctr"/>
              <a:t>$45,134</a:t>
            </a:fld>
            <a:endParaRPr lang="en-US" sz="3600" b="1"/>
          </a:p>
        </xdr:txBody>
      </xdr:sp>
      <xdr:sp macro="" textlink="'Pivot Tabels'!AK10">
        <xdr:nvSpPr>
          <xdr:cNvPr id="23" name="Rectangle 22">
            <a:extLst>
              <a:ext uri="{FF2B5EF4-FFF2-40B4-BE49-F238E27FC236}">
                <a16:creationId xmlns:a16="http://schemas.microsoft.com/office/drawing/2014/main" id="{87F28C93-C03B-4A62-AAAB-E8651CE20072}"/>
              </a:ext>
            </a:extLst>
          </xdr:cNvPr>
          <xdr:cNvSpPr/>
        </xdr:nvSpPr>
        <xdr:spPr>
          <a:xfrm>
            <a:off x="5311887" y="1470660"/>
            <a:ext cx="1804296" cy="1212925"/>
          </a:xfrm>
          <a:prstGeom prst="rect">
            <a:avLst/>
          </a:prstGeom>
          <a:solidFill>
            <a:srgbClr val="F5DEB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6D840AF-DEF8-40AE-BE7D-1B86EB820B5C}" type="TxLink">
              <a:rPr lang="en-US" sz="3600" b="1" i="0" u="none" strike="noStrike">
                <a:solidFill>
                  <a:srgbClr val="000000"/>
                </a:solidFill>
                <a:latin typeface="Calibri"/>
                <a:cs typeface="Calibri"/>
              </a:rPr>
              <a:pPr algn="ctr"/>
              <a:t>957</a:t>
            </a:fld>
            <a:endParaRPr lang="en-US" sz="3600" b="1"/>
          </a:p>
        </xdr:txBody>
      </xdr:sp>
      <xdr:sp macro="" textlink="'Pivot Tabels'!AK11">
        <xdr:nvSpPr>
          <xdr:cNvPr id="24" name="Rectangle 23">
            <a:extLst>
              <a:ext uri="{FF2B5EF4-FFF2-40B4-BE49-F238E27FC236}">
                <a16:creationId xmlns:a16="http://schemas.microsoft.com/office/drawing/2014/main" id="{C7A192D1-CE7A-43D0-A6A3-C6485869CA2A}"/>
              </a:ext>
            </a:extLst>
          </xdr:cNvPr>
          <xdr:cNvSpPr/>
        </xdr:nvSpPr>
        <xdr:spPr>
          <a:xfrm>
            <a:off x="3622488" y="1470660"/>
            <a:ext cx="1647264" cy="1212925"/>
          </a:xfrm>
          <a:prstGeom prst="rect">
            <a:avLst/>
          </a:prstGeom>
          <a:solidFill>
            <a:srgbClr val="F5DEB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7A87056-640E-49D5-8BD0-7C9797D7FAD0}" type="TxLink">
              <a:rPr lang="en-US" sz="3600" b="1" i="0" u="none" strike="noStrike">
                <a:solidFill>
                  <a:srgbClr val="000000"/>
                </a:solidFill>
                <a:latin typeface="Calibri"/>
                <a:cs typeface="Calibri"/>
              </a:rPr>
              <a:pPr algn="ctr"/>
              <a:t>913</a:t>
            </a:fld>
            <a:endParaRPr lang="en-US" sz="3600" b="1"/>
          </a:p>
        </xdr:txBody>
      </xdr:sp>
      <xdr:sp macro="" textlink="">
        <xdr:nvSpPr>
          <xdr:cNvPr id="3" name="TextBox 2">
            <a:extLst>
              <a:ext uri="{FF2B5EF4-FFF2-40B4-BE49-F238E27FC236}">
                <a16:creationId xmlns:a16="http://schemas.microsoft.com/office/drawing/2014/main" id="{7A58A389-A4C4-AC23-EF55-85B21B941AB8}"/>
              </a:ext>
            </a:extLst>
          </xdr:cNvPr>
          <xdr:cNvSpPr txBox="1"/>
        </xdr:nvSpPr>
        <xdr:spPr>
          <a:xfrm>
            <a:off x="68580" y="1457213"/>
            <a:ext cx="1851660" cy="515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t>Total</a:t>
            </a:r>
            <a:r>
              <a:rPr lang="en-US" sz="2400" b="1" baseline="0"/>
              <a:t> Profit</a:t>
            </a:r>
            <a:endParaRPr lang="en-US" sz="2400" b="1"/>
          </a:p>
        </xdr:txBody>
      </xdr:sp>
      <xdr:sp macro="" textlink="">
        <xdr:nvSpPr>
          <xdr:cNvPr id="4" name="TextBox 3">
            <a:extLst>
              <a:ext uri="{FF2B5EF4-FFF2-40B4-BE49-F238E27FC236}">
                <a16:creationId xmlns:a16="http://schemas.microsoft.com/office/drawing/2014/main" id="{12EB8637-63DC-4D3C-8FF4-C141A423D922}"/>
              </a:ext>
            </a:extLst>
          </xdr:cNvPr>
          <xdr:cNvSpPr txBox="1"/>
        </xdr:nvSpPr>
        <xdr:spPr>
          <a:xfrm>
            <a:off x="1935480" y="1464833"/>
            <a:ext cx="1851660" cy="515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t>Total</a:t>
            </a:r>
            <a:r>
              <a:rPr lang="en-US" sz="2400" b="1" baseline="0"/>
              <a:t> Sales</a:t>
            </a:r>
            <a:endParaRPr lang="en-US" sz="2400" b="1"/>
          </a:p>
        </xdr:txBody>
      </xdr:sp>
      <xdr:sp macro="" textlink="">
        <xdr:nvSpPr>
          <xdr:cNvPr id="5" name="TextBox 4">
            <a:extLst>
              <a:ext uri="{FF2B5EF4-FFF2-40B4-BE49-F238E27FC236}">
                <a16:creationId xmlns:a16="http://schemas.microsoft.com/office/drawing/2014/main" id="{9B3A5C00-73A8-43D4-849D-E39A1AB32EB0}"/>
              </a:ext>
            </a:extLst>
          </xdr:cNvPr>
          <xdr:cNvSpPr txBox="1"/>
        </xdr:nvSpPr>
        <xdr:spPr>
          <a:xfrm>
            <a:off x="5272143" y="1470212"/>
            <a:ext cx="1851660" cy="515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baseline="0"/>
              <a:t># Orders</a:t>
            </a:r>
            <a:endParaRPr lang="en-US" sz="2400" b="1"/>
          </a:p>
        </xdr:txBody>
      </xdr:sp>
      <xdr:sp macro="" textlink="">
        <xdr:nvSpPr>
          <xdr:cNvPr id="6" name="TextBox 5">
            <a:extLst>
              <a:ext uri="{FF2B5EF4-FFF2-40B4-BE49-F238E27FC236}">
                <a16:creationId xmlns:a16="http://schemas.microsoft.com/office/drawing/2014/main" id="{CF1465A9-53E1-48E2-B580-58C53B035B3C}"/>
              </a:ext>
            </a:extLst>
          </xdr:cNvPr>
          <xdr:cNvSpPr txBox="1"/>
        </xdr:nvSpPr>
        <xdr:spPr>
          <a:xfrm>
            <a:off x="3585881" y="1431664"/>
            <a:ext cx="2029161" cy="587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t># Customers</a:t>
            </a:r>
          </a:p>
        </xdr:txBody>
      </xdr:sp>
    </xdr:grpSp>
    <xdr:clientData/>
  </xdr:twoCellAnchor>
  <xdr:twoCellAnchor>
    <xdr:from>
      <xdr:col>0</xdr:col>
      <xdr:colOff>53340</xdr:colOff>
      <xdr:row>25</xdr:row>
      <xdr:rowOff>17929</xdr:rowOff>
    </xdr:from>
    <xdr:to>
      <xdr:col>5</xdr:col>
      <xdr:colOff>525780</xdr:colOff>
      <xdr:row>39</xdr:row>
      <xdr:rowOff>175259</xdr:rowOff>
    </xdr:to>
    <xdr:graphicFrame macro="">
      <xdr:nvGraphicFramePr>
        <xdr:cNvPr id="43" name="Chart 42">
          <a:extLst>
            <a:ext uri="{FF2B5EF4-FFF2-40B4-BE49-F238E27FC236}">
              <a16:creationId xmlns:a16="http://schemas.microsoft.com/office/drawing/2014/main" id="{957C68D3-3BC9-4F71-AC84-14133209F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55709</xdr:colOff>
      <xdr:row>12</xdr:row>
      <xdr:rowOff>70437</xdr:rowOff>
    </xdr:from>
    <xdr:to>
      <xdr:col>11</xdr:col>
      <xdr:colOff>448234</xdr:colOff>
      <xdr:row>24</xdr:row>
      <xdr:rowOff>125506</xdr:rowOff>
    </xdr:to>
    <xdr:graphicFrame macro="">
      <xdr:nvGraphicFramePr>
        <xdr:cNvPr id="44" name="Chart 43">
          <a:extLst>
            <a:ext uri="{FF2B5EF4-FFF2-40B4-BE49-F238E27FC236}">
              <a16:creationId xmlns:a16="http://schemas.microsoft.com/office/drawing/2014/main" id="{354A8BE4-81AF-474D-A17D-4DA373B62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576580</xdr:colOff>
      <xdr:row>25</xdr:row>
      <xdr:rowOff>26894</xdr:rowOff>
    </xdr:from>
    <xdr:to>
      <xdr:col>11</xdr:col>
      <xdr:colOff>439271</xdr:colOff>
      <xdr:row>39</xdr:row>
      <xdr:rowOff>179292</xdr:rowOff>
    </xdr:to>
    <xdr:graphicFrame macro="">
      <xdr:nvGraphicFramePr>
        <xdr:cNvPr id="45" name="Chart 44">
          <a:extLst>
            <a:ext uri="{FF2B5EF4-FFF2-40B4-BE49-F238E27FC236}">
              <a16:creationId xmlns:a16="http://schemas.microsoft.com/office/drawing/2014/main" id="{A603435A-853A-4AA6-8136-5896C289F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490220</xdr:colOff>
      <xdr:row>25</xdr:row>
      <xdr:rowOff>8964</xdr:rowOff>
    </xdr:from>
    <xdr:to>
      <xdr:col>17</xdr:col>
      <xdr:colOff>349624</xdr:colOff>
      <xdr:row>39</xdr:row>
      <xdr:rowOff>179293</xdr:rowOff>
    </xdr:to>
    <xdr:graphicFrame macro="">
      <xdr:nvGraphicFramePr>
        <xdr:cNvPr id="47" name="Chart 46">
          <a:extLst>
            <a:ext uri="{FF2B5EF4-FFF2-40B4-BE49-F238E27FC236}">
              <a16:creationId xmlns:a16="http://schemas.microsoft.com/office/drawing/2014/main" id="{26F2AF8C-4B36-4A86-879B-A0181C4C0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499782</xdr:colOff>
      <xdr:row>12</xdr:row>
      <xdr:rowOff>89646</xdr:rowOff>
    </xdr:from>
    <xdr:to>
      <xdr:col>17</xdr:col>
      <xdr:colOff>367553</xdr:colOff>
      <xdr:row>24</xdr:row>
      <xdr:rowOff>116543</xdr:rowOff>
    </xdr:to>
    <xdr:graphicFrame macro="">
      <xdr:nvGraphicFramePr>
        <xdr:cNvPr id="48" name="Chart 47">
          <a:extLst>
            <a:ext uri="{FF2B5EF4-FFF2-40B4-BE49-F238E27FC236}">
              <a16:creationId xmlns:a16="http://schemas.microsoft.com/office/drawing/2014/main" id="{F38DA9E6-905A-42A4-948C-70397EFA3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403413</xdr:colOff>
      <xdr:row>25</xdr:row>
      <xdr:rowOff>8964</xdr:rowOff>
    </xdr:from>
    <xdr:to>
      <xdr:col>23</xdr:col>
      <xdr:colOff>349625</xdr:colOff>
      <xdr:row>39</xdr:row>
      <xdr:rowOff>179293</xdr:rowOff>
    </xdr:to>
    <xdr:graphicFrame macro="">
      <xdr:nvGraphicFramePr>
        <xdr:cNvPr id="51" name="Chart 50">
          <a:extLst>
            <a:ext uri="{FF2B5EF4-FFF2-40B4-BE49-F238E27FC236}">
              <a16:creationId xmlns:a16="http://schemas.microsoft.com/office/drawing/2014/main" id="{4906150A-58E2-45B1-94A6-864093030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499782</xdr:colOff>
      <xdr:row>6</xdr:row>
      <xdr:rowOff>43030</xdr:rowOff>
    </xdr:from>
    <xdr:to>
      <xdr:col>23</xdr:col>
      <xdr:colOff>304800</xdr:colOff>
      <xdr:row>12</xdr:row>
      <xdr:rowOff>26895</xdr:rowOff>
    </xdr:to>
    <mc:AlternateContent xmlns:mc="http://schemas.openxmlformats.org/markup-compatibility/2006" xmlns:tsle="http://schemas.microsoft.com/office/drawing/2012/timeslicer">
      <mc:Choice Requires="tsle">
        <xdr:graphicFrame macro="">
          <xdr:nvGraphicFramePr>
            <xdr:cNvPr id="57" name="Order Date">
              <a:extLst>
                <a:ext uri="{FF2B5EF4-FFF2-40B4-BE49-F238E27FC236}">
                  <a16:creationId xmlns:a16="http://schemas.microsoft.com/office/drawing/2014/main" id="{453C5211-50DD-C636-73CF-28212683FFD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205382" y="1140310"/>
              <a:ext cx="7120218" cy="10811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431651</xdr:colOff>
      <xdr:row>12</xdr:row>
      <xdr:rowOff>85165</xdr:rowOff>
    </xdr:from>
    <xdr:to>
      <xdr:col>23</xdr:col>
      <xdr:colOff>322729</xdr:colOff>
      <xdr:row>17</xdr:row>
      <xdr:rowOff>89647</xdr:rowOff>
    </xdr:to>
    <mc:AlternateContent xmlns:mc="http://schemas.openxmlformats.org/markup-compatibility/2006" xmlns:a14="http://schemas.microsoft.com/office/drawing/2010/main">
      <mc:Choice Requires="a14">
        <xdr:graphicFrame macro="">
          <xdr:nvGraphicFramePr>
            <xdr:cNvPr id="58" name="Coffee Type">
              <a:extLst>
                <a:ext uri="{FF2B5EF4-FFF2-40B4-BE49-F238E27FC236}">
                  <a16:creationId xmlns:a16="http://schemas.microsoft.com/office/drawing/2014/main" id="{00C57467-DE16-FDDD-4CBC-49C6EF62AE1B}"/>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2623651" y="2279725"/>
              <a:ext cx="1719878" cy="918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427616</xdr:colOff>
      <xdr:row>17</xdr:row>
      <xdr:rowOff>134471</xdr:rowOff>
    </xdr:from>
    <xdr:to>
      <xdr:col>20</xdr:col>
      <xdr:colOff>394447</xdr:colOff>
      <xdr:row>24</xdr:row>
      <xdr:rowOff>116543</xdr:rowOff>
    </xdr:to>
    <mc:AlternateContent xmlns:mc="http://schemas.openxmlformats.org/markup-compatibility/2006" xmlns:a14="http://schemas.microsoft.com/office/drawing/2010/main">
      <mc:Choice Requires="a14">
        <xdr:graphicFrame macro="">
          <xdr:nvGraphicFramePr>
            <xdr:cNvPr id="59" name="Roast Type">
              <a:extLst>
                <a:ext uri="{FF2B5EF4-FFF2-40B4-BE49-F238E27FC236}">
                  <a16:creationId xmlns:a16="http://schemas.microsoft.com/office/drawing/2014/main" id="{C6BEE5C0-EC06-D0C4-6002-2C9D7925C5E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0790816" y="3243431"/>
              <a:ext cx="1795631" cy="1262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434340</xdr:colOff>
      <xdr:row>12</xdr:row>
      <xdr:rowOff>95027</xdr:rowOff>
    </xdr:from>
    <xdr:to>
      <xdr:col>20</xdr:col>
      <xdr:colOff>396240</xdr:colOff>
      <xdr:row>17</xdr:row>
      <xdr:rowOff>89648</xdr:rowOff>
    </xdr:to>
    <mc:AlternateContent xmlns:mc="http://schemas.openxmlformats.org/markup-compatibility/2006" xmlns:a14="http://schemas.microsoft.com/office/drawing/2010/main">
      <mc:Choice Requires="a14">
        <xdr:graphicFrame macro="">
          <xdr:nvGraphicFramePr>
            <xdr:cNvPr id="60" name="Size">
              <a:extLst>
                <a:ext uri="{FF2B5EF4-FFF2-40B4-BE49-F238E27FC236}">
                  <a16:creationId xmlns:a16="http://schemas.microsoft.com/office/drawing/2014/main" id="{5A1A3D2D-99E1-FC46-6913-482A2DD80A1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759888" y="2289587"/>
              <a:ext cx="1828800" cy="909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437477</xdr:colOff>
      <xdr:row>17</xdr:row>
      <xdr:rowOff>135815</xdr:rowOff>
    </xdr:from>
    <xdr:to>
      <xdr:col>23</xdr:col>
      <xdr:colOff>340659</xdr:colOff>
      <xdr:row>24</xdr:row>
      <xdr:rowOff>125505</xdr:rowOff>
    </xdr:to>
    <mc:AlternateContent xmlns:mc="http://schemas.openxmlformats.org/markup-compatibility/2006" xmlns:a14="http://schemas.microsoft.com/office/drawing/2010/main">
      <mc:Choice Requires="a14">
        <xdr:graphicFrame macro="">
          <xdr:nvGraphicFramePr>
            <xdr:cNvPr id="61" name="Country">
              <a:extLst>
                <a:ext uri="{FF2B5EF4-FFF2-40B4-BE49-F238E27FC236}">
                  <a16:creationId xmlns:a16="http://schemas.microsoft.com/office/drawing/2014/main" id="{E0948949-AB26-2091-52AD-04E8FCFB8D4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629477" y="3244775"/>
              <a:ext cx="1731982" cy="126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ada Mohamed" refreshedDate="45936.874098379631" createdVersion="8" refreshedVersion="8" minRefreshableVersion="3" recordCount="0" supportSubquery="1" supportAdvancedDrill="1" xr:uid="{DF989FD2-2CC8-48AE-9F61-614F48D0F6DB}">
  <cacheSource type="external" connectionId="4"/>
  <cacheFields count="2">
    <cacheField name="[orders].[Roast Type].[Roast Type]" caption="Roast Type" numFmtId="0" hierarchy="18" level="1">
      <sharedItems count="3">
        <s v="Dark"/>
        <s v="Light"/>
        <s v="Medium"/>
      </sharedItems>
    </cacheField>
    <cacheField name="[Measures].[Sum of Sales]" caption="Sum of Sales" numFmtId="0" hierarchy="38" level="32767"/>
  </cacheFields>
  <cacheHierarchies count="5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2" memberValueDatatype="130" unbalanced="0">
      <fieldsUsage count="2">
        <fieldUsage x="-1"/>
        <fieldUsage x="0"/>
      </fieldsUsage>
    </cacheHierarchy>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kg]" caption="Size kg" attribute="1" defaultMemberUniqueName="[products].[Size kg].[All]" allUniqueName="[products].[Size kg].[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 ID 2]" caption="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ustomer ID 2]" caption="Distinct 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ada Mohamed" refreshedDate="45937.716279166663" createdVersion="3" refreshedVersion="8" minRefreshableVersion="3" recordCount="0" supportSubquery="1" supportAdvancedDrill="1" xr:uid="{66D16F8F-F515-418E-88FE-41073EE4F470}">
  <cacheSource type="external" connectionId="4">
    <extLst>
      <ext xmlns:x14="http://schemas.microsoft.com/office/spreadsheetml/2009/9/main" uri="{F057638F-6D5F-4e77-A914-E7F072B9BCA8}">
        <x14:sourceConnection name="ThisWorkbookDataModel"/>
      </ext>
    </extLst>
  </cacheSource>
  <cacheFields count="0"/>
  <cacheHierarchies count="52">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kg]" caption="Size kg" attribute="1" defaultMemberUniqueName="[products].[Size kg].[All]" allUniqueName="[products].[Size kg].[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 ID 2]" caption="Count of Customer ID 2" measure="1" displayFolder="" measureGroup="orders" count="0" hidden="1">
      <extLst>
        <ext xmlns:x15="http://schemas.microsoft.com/office/spreadsheetml/2010/11/main" uri="{B97F6D7D-B522-45F9-BDA1-12C45D357490}">
          <x15:cacheHierarchy aggregatedColumn="12"/>
        </ext>
      </extLst>
    </cacheHierarchy>
    <cacheHierarchy uniqueName="[Measures].[Distinct Count of Customer ID 2]" caption="Distinct Count of Customer ID 2" measure="1" displayFolder="" measureGroup="orders" count="0" hidden="1">
      <extLst>
        <ext xmlns:x15="http://schemas.microsoft.com/office/spreadsheetml/2010/11/main" uri="{B97F6D7D-B522-45F9-BDA1-12C45D357490}">
          <x15:cacheHierarchy aggregatedColumn="12"/>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1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18236933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ada Mohamed" refreshedDate="45937.446300000003" createdVersion="8" refreshedVersion="8" minRefreshableVersion="3" recordCount="0" supportSubquery="1" supportAdvancedDrill="1" xr:uid="{94F52F22-E5EA-4B1F-8703-8FC4A05FA51A}">
  <cacheSource type="external" connectionId="4"/>
  <cacheFields count="2">
    <cacheField name="[Measures].[Distinct Count of Order ID]" caption="Distinct Count of Order ID" numFmtId="0" hierarchy="41" level="32767"/>
    <cacheField name="[orders].[Customer Name].[Customer Name]" caption="Customer Name" numFmtId="0" hierarchy="14" level="1">
      <sharedItems count="5">
        <s v="Brenn Dundredge"/>
        <s v="Cody Verissimo"/>
        <s v="Flynn Antony"/>
        <s v="Jimmy Dymoke"/>
        <s v="Marja Urion"/>
      </sharedItems>
    </cacheField>
  </cacheFields>
  <cacheHierarchies count="5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1"/>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kg]" caption="Size kg" attribute="1" defaultMemberUniqueName="[products].[Size kg].[All]" allUniqueName="[products].[Size kg].[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 ID]" caption="Distinct Count of Order ID" measure="1" displayFolder="" measureGroup="order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 ID 2]" caption="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ustomer ID 2]" caption="Distinct 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ada Mohamed" refreshedDate="45938.394212268518" createdVersion="8" refreshedVersion="8" minRefreshableVersion="3" recordCount="0" supportSubquery="1" supportAdvancedDrill="1" xr:uid="{55C1EB4D-AEFF-4787-962A-15BDB2D8F54E}">
  <cacheSource type="external" connectionId="4"/>
  <cacheFields count="2">
    <cacheField name="[orders].[Size].[Size]" caption="Size" numFmtId="0" hierarchy="19" level="1">
      <sharedItems containsSemiMixedTypes="0" containsString="0" containsNumber="1" minValue="0.2" maxValue="2.5" count="4">
        <n v="0.2"/>
        <n v="0.5"/>
        <n v="1"/>
        <n v="2.5"/>
      </sharedItems>
    </cacheField>
    <cacheField name="[Measures].[Count of Product ID]" caption="Count of Product ID" numFmtId="0" hierarchy="48" level="32767"/>
  </cacheFields>
  <cacheHierarchies count="5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kg]" caption="Size kg" attribute="1" defaultMemberUniqueName="[products].[Size kg].[All]" allUniqueName="[products].[Size kg].[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 ID 2]" caption="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ustomer ID 2]" caption="Distinct 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Count of Product ID]" caption="Count of Product ID"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ada Mohamed" refreshedDate="45938.394212615742" createdVersion="8" refreshedVersion="8" minRefreshableVersion="3" recordCount="0" supportSubquery="1" supportAdvancedDrill="1" xr:uid="{8D1058FC-E703-4BB1-8303-03195AF28956}">
  <cacheSource type="external" connectionId="4"/>
  <cacheFields count="2">
    <cacheField name="[Measures].[Sum of Profit]" caption="Sum of Profit" numFmtId="0" hierarchy="42" level="32767"/>
    <cacheField name="[orders].[Coffee Type].[Coffee Type]" caption="Coffee Type" numFmtId="0" hierarchy="17" level="1">
      <sharedItems count="4">
        <s v="Arabica"/>
        <s v="Excelsa"/>
        <s v="Liberica"/>
        <s v="Robusta"/>
      </sharedItems>
    </cacheField>
  </cacheFields>
  <cacheHierarchies count="5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1"/>
      </fieldsUsage>
    </cacheHierarchy>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kg]" caption="Size kg" attribute="1" defaultMemberUniqueName="[products].[Size kg].[All]" allUniqueName="[products].[Size kg].[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 ID 2]" caption="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ustomer ID 2]" caption="Distinct 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ada Mohamed" refreshedDate="45938.394213078704" createdVersion="8" refreshedVersion="8" minRefreshableVersion="3" recordCount="0" supportSubquery="1" supportAdvancedDrill="1" xr:uid="{81079E92-FD95-48FF-9489-0991C53025A3}">
  <cacheSource type="external" connectionId="4"/>
  <cacheFields count="2">
    <cacheField name="[products].[Coffee Type].[Coffee Type]" caption="Coffee Type" numFmtId="0" hierarchy="27" level="1">
      <sharedItems count="4">
        <s v="Arabica"/>
        <s v="Excelsa"/>
        <s v="Liberica"/>
        <s v="Robusta"/>
      </sharedItems>
    </cacheField>
    <cacheField name="[Measures].[Sum of Sales]" caption="Sum of Sales" numFmtId="0" hierarchy="38" level="32767"/>
  </cacheFields>
  <cacheHierarchies count="5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0"/>
      </fieldsUsage>
    </cacheHierarchy>
    <cacheHierarchy uniqueName="[products].[Roast Type]" caption="Roast Type" attribute="1" defaultMemberUniqueName="[products].[Roast Type].[All]" allUniqueName="[products].[Roast Type].[All]" dimensionUniqueName="[products]" displayFolder="" count="0" memberValueDatatype="130" unbalanced="0"/>
    <cacheHierarchy uniqueName="[products].[Size kg]" caption="Size kg" attribute="1" defaultMemberUniqueName="[products].[Size kg].[All]" allUniqueName="[products].[Size kg].[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 ID 2]" caption="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ustomer ID 2]" caption="Distinct 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ada Mohamed" refreshedDate="45938.394213425927" createdVersion="8" refreshedVersion="8" minRefreshableVersion="3" recordCount="0" supportSubquery="1" supportAdvancedDrill="1" xr:uid="{8CABC57B-037D-439B-888F-ED5FAE9C102A}">
  <cacheSource type="external" connectionId="4"/>
  <cacheFields count="2">
    <cacheField name="[Measures].[Sum of Sales]" caption="Sum of Sales" numFmtId="0" hierarchy="38" level="32767"/>
    <cacheField name="[orders].[Country].[Country]" caption="Country" numFmtId="0" hierarchy="16" level="1">
      <sharedItems count="3">
        <s v="Ireland"/>
        <s v="United Kingdom"/>
        <s v="United States"/>
      </sharedItems>
    </cacheField>
  </cacheFields>
  <cacheHierarchies count="5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kg]" caption="Size kg" attribute="1" defaultMemberUniqueName="[products].[Size kg].[All]" allUniqueName="[products].[Size kg].[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 ID 2]" caption="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ustomer ID 2]" caption="Distinct 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ada Mohamed" refreshedDate="45938.39421377315" createdVersion="8" refreshedVersion="8" minRefreshableVersion="3" recordCount="0" supportSubquery="1" supportAdvancedDrill="1" xr:uid="{FBA3C891-BA0E-472D-A5C1-CC17F0EC345B}">
  <cacheSource type="external" connectionId="4"/>
  <cacheFields count="4">
    <cacheField name="[orders].[Order Date (Year)].[Order Date (Year)]" caption="Order Date (Year)" numFmtId="0" hierarchy="23" level="1">
      <sharedItems count="4">
        <s v="2019"/>
        <s v="2020"/>
        <s v="2021"/>
        <s v="2022"/>
      </sharedItems>
    </cacheField>
    <cacheField name="[Measures].[Sum of Sales]" caption="Sum of Sales" numFmtId="0" hierarchy="38" level="32767"/>
    <cacheField name="[orders].[Order Date (Quarter)].[Order Date (Quarter)]" caption="Order Date (Quarter)" numFmtId="0" hierarchy="24" level="1">
      <sharedItems count="4">
        <s v="Qtr1"/>
        <s v="Qtr2"/>
        <s v="Qtr3"/>
        <s v="Qtr4"/>
      </sharedItems>
    </cacheField>
    <cacheField name="[orders].[Coffee Type].[Coffee Type]" caption="Coffee Type" numFmtId="0" hierarchy="17" level="1">
      <sharedItems count="4">
        <s v="Arabica"/>
        <s v="Excelsa"/>
        <s v="Liberica"/>
        <s v="Robusta"/>
      </sharedItems>
    </cacheField>
  </cacheFields>
  <cacheHierarchies count="5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3"/>
      </fieldsUsage>
    </cacheHierarchy>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kg]" caption="Size kg" attribute="1" defaultMemberUniqueName="[products].[Size kg].[All]" allUniqueName="[products].[Size kg].[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 ID 2]" caption="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ustomer ID 2]" caption="Distinct 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ada Mohamed" refreshedDate="45938.394214120373" createdVersion="8" refreshedVersion="8" minRefreshableVersion="3" recordCount="0" supportSubquery="1" supportAdvancedDrill="1" xr:uid="{7BC3916B-8B83-4F61-AA9F-AB7641BDF458}">
  <cacheSource type="external" connectionId="4"/>
  <cacheFields count="4">
    <cacheField name="[Measures].[Sum of Profit]" caption="Sum of Profit" numFmtId="0" hierarchy="42" level="32767"/>
    <cacheField name="[Measures].[Sum of Sales]" caption="Sum of Sales" numFmtId="0" hierarchy="38" level="32767"/>
    <cacheField name="[Measures].[Distinct Count of Order ID]" caption="Distinct Count of Order ID" numFmtId="0" hierarchy="41" level="32767"/>
    <cacheField name="[Measures].[Distinct Count of Customer ID 2]" caption="Distinct Count of Customer ID 2" numFmtId="0" hierarchy="47" level="32767"/>
  </cacheFields>
  <cacheHierarchies count="5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kg]" caption="Size kg" attribute="1" defaultMemberUniqueName="[products].[Size kg].[All]" allUniqueName="[products].[Size kg].[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 ID]" caption="Distinct Count of Order ID" measure="1" displayFolder="" measureGroup="order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 ID 2]" caption="Count of Customer ID 2"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ustomer ID 2]" caption="Distinct Count of Customer ID 2" measure="1" displayFolder="" measureGroup="orders"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mada Mohamed" refreshedDate="45937.719230092589" createdVersion="3" refreshedVersion="8" minRefreshableVersion="3" recordCount="0" supportSubquery="1" supportAdvancedDrill="1" xr:uid="{20D61179-DA5F-4FF0-9B19-D901C2814E55}">
  <cacheSource type="external" connectionId="4">
    <extLst>
      <ext xmlns:x14="http://schemas.microsoft.com/office/spreadsheetml/2009/9/main" uri="{F057638F-6D5F-4e77-A914-E7F072B9BCA8}">
        <x14:sourceConnection name="ThisWorkbookDataModel"/>
      </ext>
    </extLst>
  </cacheSource>
  <cacheFields count="0"/>
  <cacheHierarchies count="52">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kg]" caption="Size kg" attribute="1" defaultMemberUniqueName="[products].[Size kg].[All]" allUniqueName="[products].[Size kg].[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2"/>
        </ext>
      </extLst>
    </cacheHierarchy>
    <cacheHierarchy uniqueName="[Measures].[Sum of Size]" caption="Sum of Size"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 ID 2]" caption="Count of Customer ID 2" measure="1" displayFolder="" measureGroup="orders" count="0" hidden="1">
      <extLst>
        <ext xmlns:x15="http://schemas.microsoft.com/office/spreadsheetml/2010/11/main" uri="{B97F6D7D-B522-45F9-BDA1-12C45D357490}">
          <x15:cacheHierarchy aggregatedColumn="12"/>
        </ext>
      </extLst>
    </cacheHierarchy>
    <cacheHierarchy uniqueName="[Measures].[Distinct Count of Customer ID 2]" caption="Distinct Count of Customer ID 2" measure="1" displayFolder="" measureGroup="orders" count="0" hidden="1">
      <extLst>
        <ext xmlns:x15="http://schemas.microsoft.com/office/spreadsheetml/2010/11/main" uri="{B97F6D7D-B522-45F9-BDA1-12C45D357490}">
          <x15:cacheHierarchy aggregatedColumn="12"/>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1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licerData="1" pivotCacheId="20393985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D8BFD0-9AAB-4CA3-84D2-21BAEDF22E34}" name="Top 10 Customers" cacheId="1" applyNumberFormats="0" applyBorderFormats="0" applyFontFormats="0" applyPatternFormats="0" applyAlignmentFormats="0" applyWidthHeightFormats="1" dataCaption="Values" tag="aace6a38-d083-412b-8022-22557c06be69" updatedVersion="8" minRefreshableVersion="3" useAutoFormatting="1" subtotalHiddenItems="1" itemPrintTitles="1" createdVersion="8" indent="0" outline="1" outlineData="1" multipleFieldFilters="0" chartFormat="23">
  <location ref="W1:X7"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v="4"/>
    </i>
    <i>
      <x/>
    </i>
    <i>
      <x v="1"/>
    </i>
    <i>
      <x v="2"/>
    </i>
    <i t="grand">
      <x/>
    </i>
  </rowItems>
  <colItems count="1">
    <i/>
  </colItems>
  <dataFields count="1">
    <dataField name="Distinct Count of Order ID" fld="0"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41">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9C83C4-74E7-49FA-9BA9-9E0F3C93FF7D}" name="Most size used" cacheId="30" applyNumberFormats="0" applyBorderFormats="0" applyFontFormats="0" applyPatternFormats="0" applyAlignmentFormats="0" applyWidthHeightFormats="1" dataCaption="Values" tag="4c586c91-ddb8-49ad-9bdc-167ce19db416" updatedVersion="8" minRefreshableVersion="5" useAutoFormatting="1" itemPrintTitles="1" createdVersion="8" indent="0" outline="1" outlineData="1" multipleFieldFilters="0" chartFormat="21">
  <location ref="Q1:R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Product ID" fld="1" subtotal="count" showDataAs="percentOfTotal" baseField="0" baseItem="0" numFmtId="166"/>
  </dataFields>
  <chartFormats count="6">
    <chartFormat chart="10"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0" count="1" selected="0">
            <x v="0"/>
          </reference>
        </references>
      </pivotArea>
    </chartFormat>
    <chartFormat chart="10" format="5">
      <pivotArea type="data" outline="0" fieldPosition="0">
        <references count="2">
          <reference field="4294967294" count="1" selected="0">
            <x v="0"/>
          </reference>
          <reference field="0" count="1" selected="0">
            <x v="1"/>
          </reference>
        </references>
      </pivotArea>
    </chartFormat>
    <chartFormat chart="10" format="6">
      <pivotArea type="data" outline="0" fieldPosition="0">
        <references count="2">
          <reference field="4294967294" count="1" selected="0">
            <x v="0"/>
          </reference>
          <reference field="0" count="1" selected="0">
            <x v="2"/>
          </reference>
        </references>
      </pivotArea>
    </chartFormat>
    <chartFormat chart="10" format="7">
      <pivotArea type="data" outline="0" fieldPosition="0">
        <references count="2">
          <reference field="4294967294" count="1" selected="0">
            <x v="0"/>
          </reference>
          <reference field="0" count="1" selected="0">
            <x v="3"/>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0E2A3F-A0D2-4CD8-A6C5-B0544C38E929}" name="Sales Over Time " cacheId="42" applyNumberFormats="0" applyBorderFormats="0" applyFontFormats="0" applyPatternFormats="0" applyAlignmentFormats="0" applyWidthHeightFormats="1" dataCaption="Values" tag="4f7d599f-a1a9-49c7-a1a9-cf8443b7ccc9" updatedVersion="8" minRefreshableVersion="5" useAutoFormatting="1" subtotalHiddenItems="1" itemPrintTitles="1" createdVersion="8" indent="0" outline="1" outlineData="1" multipleFieldFilters="0" chartFormat="22">
  <location ref="AB3:AG24"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s>
  <rowFields count="2">
    <field x="0"/>
    <field x="2"/>
  </rowFields>
  <rowItems count="20">
    <i>
      <x/>
    </i>
    <i r="1">
      <x/>
    </i>
    <i r="1">
      <x v="1"/>
    </i>
    <i r="1">
      <x v="2"/>
    </i>
    <i r="1">
      <x v="3"/>
    </i>
    <i>
      <x v="1"/>
    </i>
    <i r="1">
      <x/>
    </i>
    <i r="1">
      <x v="1"/>
    </i>
    <i r="1">
      <x v="2"/>
    </i>
    <i r="1">
      <x v="3"/>
    </i>
    <i>
      <x v="2"/>
    </i>
    <i r="1">
      <x/>
    </i>
    <i r="1">
      <x v="1"/>
    </i>
    <i r="1">
      <x v="2"/>
    </i>
    <i r="1">
      <x v="3"/>
    </i>
    <i>
      <x v="3"/>
    </i>
    <i r="1">
      <x/>
    </i>
    <i r="1">
      <x v="1"/>
    </i>
    <i r="1">
      <x v="2"/>
    </i>
    <i t="grand">
      <x/>
    </i>
  </rowItems>
  <colFields count="1">
    <field x="3"/>
  </colFields>
  <colItems count="5">
    <i>
      <x/>
    </i>
    <i>
      <x v="1"/>
    </i>
    <i>
      <x v="2"/>
    </i>
    <i>
      <x v="3"/>
    </i>
    <i t="grand">
      <x/>
    </i>
  </colItems>
  <dataFields count="1">
    <dataField name="Sum of Sales" fld="1" baseField="0" baseItem="0" numFmtId="165"/>
  </dataFields>
  <chartFormats count="9">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3"/>
          </reference>
        </references>
      </pivotArea>
    </chartFormat>
    <chartFormat chart="0" format="5" series="1">
      <pivotArea type="data" outline="0" fieldPosition="0">
        <references count="2">
          <reference field="4294967294" count="1" selected="0">
            <x v="0"/>
          </reference>
          <reference field="3" count="1" selected="0">
            <x v="0"/>
          </reference>
        </references>
      </pivotArea>
    </chartFormat>
    <chartFormat chart="16" format="10" series="1">
      <pivotArea type="data" outline="0" fieldPosition="0">
        <references count="2">
          <reference field="4294967294" count="1" selected="0">
            <x v="0"/>
          </reference>
          <reference field="3" count="1" selected="0">
            <x v="0"/>
          </reference>
        </references>
      </pivotArea>
    </chartFormat>
    <chartFormat chart="16" format="11" series="1">
      <pivotArea type="data" outline="0" fieldPosition="0">
        <references count="2">
          <reference field="4294967294" count="1" selected="0">
            <x v="0"/>
          </reference>
          <reference field="3" count="1" selected="0">
            <x v="1"/>
          </reference>
        </references>
      </pivotArea>
    </chartFormat>
    <chartFormat chart="16" format="12" series="1">
      <pivotArea type="data" outline="0" fieldPosition="0">
        <references count="2">
          <reference field="4294967294" count="1" selected="0">
            <x v="0"/>
          </reference>
          <reference field="3" count="1" selected="0">
            <x v="2"/>
          </reference>
        </references>
      </pivotArea>
    </chartFormat>
    <chartFormat chart="16" format="13" series="1">
      <pivotArea type="data" outline="0" fieldPosition="0">
        <references count="2">
          <reference field="4294967294" count="1" selected="0">
            <x v="0"/>
          </reference>
          <reference field="3" count="1" selected="0">
            <x v="3"/>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24"/>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4E5514-A6F8-42E1-AAA6-1B2A895B9535}" name=" Sales By RoastType" cacheId="0" applyNumberFormats="0" applyBorderFormats="0" applyFontFormats="0" applyPatternFormats="0" applyAlignmentFormats="0" applyWidthHeightFormats="1" dataCaption="Values" tag="921ce770-95fc-4103-b845-38c5807faf27" updatedVersion="8" minRefreshableVersion="3" useAutoFormatting="1" itemPrintTitles="1" createdVersion="8" indent="0" outline="1" outlineData="1" multipleFieldFilters="0" chartFormat="6">
  <location ref="E3:F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numFmtId="165"/>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4EC603-761F-472F-8817-E65A775637E3}" name="Values" cacheId="45" dataOnRows="1" applyNumberFormats="0" applyBorderFormats="0" applyFontFormats="0" applyPatternFormats="0" applyAlignmentFormats="0" applyWidthHeightFormats="1" dataCaption="Values" tag="47948c23-b1b7-4d33-b8f5-4f6c9b7f9a19" updatedVersion="8" minRefreshableVersion="5" useAutoFormatting="1" subtotalHiddenItems="1" itemPrintTitles="1" createdVersion="8" indent="0" outline="1" outlineData="1" multipleFieldFilters="0">
  <location ref="AJ1:AK5" firstHeaderRow="1" firstDataRow="1" firstDataCol="1"/>
  <pivotFields count="4">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Items count="1">
    <i/>
  </colItems>
  <dataFields count="4">
    <dataField name="Sum of Profit" fld="0" baseField="0" baseItem="0" numFmtId="165"/>
    <dataField name="Sum of Sales" fld="1" baseField="0" baseItem="0" numFmtId="165"/>
    <dataField name="Distinct Count of Order ID" fld="2" subtotal="count" baseField="0" baseItem="0">
      <extLst>
        <ext xmlns:x15="http://schemas.microsoft.com/office/spreadsheetml/2010/11/main" uri="{FABC7310-3BB5-11E1-824E-6D434824019B}">
          <x15:dataField isCountDistinct="1"/>
        </ext>
      </extLst>
    </dataField>
    <dataField name="Distinct Count of Customer ID" fld="3" subtotal="count" baseField="0" baseItem="0">
      <extLst>
        <ext xmlns:x15="http://schemas.microsoft.com/office/spreadsheetml/2010/11/main" uri="{FABC7310-3BB5-11E1-824E-6D434824019B}">
          <x15:dataField isCountDistinct="1"/>
        </ext>
      </extLst>
    </dataField>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rder ID"/>
    <pivotHierarchy dragToData="1"/>
    <pivotHierarchy dragToData="1" caption="Average of Profit2"/>
    <pivotHierarchy dragToData="1" caption="Count of Customer ID"/>
    <pivotHierarchy dragToData="1" caption="Distinct Count of Customer ID"/>
    <pivotHierarchy dragToData="1"/>
    <pivotHierarchy dragToData="1" caption="Distinct Count of Customer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C9E68A-9ABF-4B7E-90B8-F260AF866942}" name="Sales By CoffeeType" cacheId="36" applyNumberFormats="0" applyBorderFormats="0" applyFontFormats="0" applyPatternFormats="0" applyAlignmentFormats="0" applyWidthHeightFormats="1" dataCaption="Values" tag="46f8bf1b-c9cf-48f0-8c97-8e47853b490c" updatedVersion="8" minRefreshableVersion="5" useAutoFormatting="1" itemPrintTitles="1" createdVersion="8" indent="0" outline="1" outlineData="1" multipleFieldFilters="0" chartFormat="23">
  <location ref="A4:B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Sales" fld="1" baseField="0" baseItem="0" numFmtId="165"/>
  </dataFields>
  <chartFormats count="6">
    <chartFormat chart="14" format="17"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ales"/>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F4A518-0865-4C1D-A280-8E191CD575A1}" name="Sales By Country" cacheId="39" applyNumberFormats="0" applyBorderFormats="0" applyFontFormats="0" applyPatternFormats="0" applyAlignmentFormats="0" applyWidthHeightFormats="1" dataCaption="Values" tag="0b260cb2-98b3-4cc1-9b03-27f66e85bd73" updatedVersion="8" minRefreshableVersion="5" useAutoFormatting="1" subtotalHiddenItems="1" itemPrintTitles="1" createdVersion="8" indent="0" outline="1" outlineData="1" multipleFieldFilters="0" chartFormat="18">
  <location ref="J1:K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Sales" fld="0" baseField="1" baseItem="0" numFmtId="165"/>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099D38-E42E-400B-AB16-92978DB1013A}" name="Profit By CoffeeType" cacheId="33" applyNumberFormats="0" applyBorderFormats="0" applyFontFormats="0" applyPatternFormats="0" applyAlignmentFormats="0" applyWidthHeightFormats="1" dataCaption="Values" tag="3429b985-998e-4dff-a00d-5dd525acd959" updatedVersion="8" minRefreshableVersion="5" useAutoFormatting="1" itemPrintTitles="1" createdVersion="8" indent="0" outline="1" outlineData="1" multipleFieldFilters="0" chartFormat="16">
  <location ref="AO3:AP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Profit" fld="0" baseField="1" baseItem="0" numFmtId="165"/>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83689D43-F337-43F0-9774-2926EF714438}" autoFormatId="16" applyNumberFormats="0" applyBorderFormats="0" applyFontFormats="0" applyPatternFormats="0" applyAlignmentFormats="0" applyWidthHeightFormats="0">
  <queryTableRefresh nextId="10">
    <queryTableFields count="7">
      <queryTableField id="1" name="Product ID" tableColumnId="1"/>
      <queryTableField id="2" name="Coffee Type" tableColumnId="2"/>
      <queryTableField id="3" name="Roast Type" tableColumnId="3"/>
      <queryTableField id="8" name="Size kg" tableColumnId="8"/>
      <queryTableField id="5" name="Unit Price" tableColumnId="5"/>
      <queryTableField id="6" name="Price per 100g" tableColumnId="6"/>
      <queryTableField id="7" name="Profi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4961963-624C-4D37-AA67-E3C32248EEEC}"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C99EA33A-0FFA-4C36-BFF8-3B71F83575AC}" autoFormatId="16" applyNumberFormats="0" applyBorderFormats="0" applyFontFormats="0" applyPatternFormats="0" applyAlignmentFormats="0" applyWidthHeightFormats="0">
  <queryTableRefresh nextId="15" unboundColumnsRight="1">
    <queryTableFields count="14">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0" name="Roast Type" tableColumnId="10"/>
      <queryTableField id="11" name="Size" tableColumnId="11"/>
      <queryTableField id="12" name="Unit Price" tableColumnId="12"/>
      <queryTableField id="13" name="Sales"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D6FB9998-F8D0-447C-B2A4-408317A9017F}" sourceName="[orders].[Coffee Type]">
  <pivotTables>
    <pivotTable tabId="7" name="Most size used"/>
    <pivotTable tabId="7" name="Profit By CoffeeType"/>
    <pivotTable tabId="7" name="Sales By CoffeeType"/>
    <pivotTable tabId="7" name="Sales By Country"/>
    <pivotTable tabId="7" name="Sales Over Time "/>
    <pivotTable tabId="7" name="Values"/>
  </pivotTables>
  <data>
    <olap pivotCacheId="2039398521">
      <levels count="2">
        <level uniqueName="[orders].[Coffee Type].[(All)]" sourceCaption="(All)" count="0"/>
        <level uniqueName="[orders].[Coffee Type].[Coffee Type]" sourceCaption="Coffee Type" count="4">
          <ranges>
            <range startItem="0">
              <i n="[orders].[Coffee Type].&amp;[Arabica]" c="Arabica"/>
              <i n="[orders].[Coffee Type].&amp;[Excelsa]" c="Excelsa"/>
              <i n="[orders].[Coffee Type].&amp;[Liberica]" c="Liberica"/>
              <i n="[orders].[Coffee Type].&amp;[Robusta]" c="Robusta"/>
            </range>
          </ranges>
        </level>
      </levels>
      <selections count="1">
        <selection n="[orders].[Coffe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182FA39-3BA0-4263-AF4D-2B932FA7DF54}" sourceName="[orders].[Roast Type]">
  <pivotTables>
    <pivotTable tabId="7" name="Most size used"/>
    <pivotTable tabId="7" name="Profit By CoffeeType"/>
    <pivotTable tabId="7" name="Sales By CoffeeType"/>
    <pivotTable tabId="7" name="Sales By Country"/>
    <pivotTable tabId="7" name="Sales Over Time "/>
    <pivotTable tabId="7" name="Values"/>
  </pivotTables>
  <data>
    <olap pivotCacheId="2039398521">
      <levels count="2">
        <level uniqueName="[orders].[Roast Type].[(All)]" sourceCaption="(All)" count="0"/>
        <level uniqueName="[orders].[Roast Type].[Roast Type]" sourceCaption="Roast Type" count="3">
          <ranges>
            <range startItem="0">
              <i n="[orders].[Roast Type].&amp;[Dark]" c="Dark"/>
              <i n="[orders].[Roast Type].&amp;[Light]" c="Light"/>
              <i n="[orders].[Roast Type].&amp;[Medium]" c="Medium"/>
            </range>
          </ranges>
        </level>
      </levels>
      <selections count="1">
        <selection n="[orders].[Roast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047E932-FD6D-401D-9B8E-F6376A938540}" sourceName="[orders].[Size]">
  <pivotTables>
    <pivotTable tabId="7" name="Profit By CoffeeType"/>
    <pivotTable tabId="7" name="Sales By CoffeeType"/>
    <pivotTable tabId="7" name="Sales By Country"/>
    <pivotTable tabId="7" name="Sales Over Time "/>
    <pivotTable tabId="7" name="Values"/>
  </pivotTables>
  <data>
    <olap pivotCacheId="2039398521">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9C7ACDB-CF21-4277-98B1-869F9F779EAC}" sourceName="[orders].[Country]">
  <pivotTables>
    <pivotTable tabId="7" name="Most size used"/>
    <pivotTable tabId="7" name="Profit By CoffeeType"/>
    <pivotTable tabId="7" name="Sales By CoffeeType"/>
    <pivotTable tabId="7" name="Sales By Country"/>
    <pivotTable tabId="7" name="Sales Over Time "/>
    <pivotTable tabId="7" name="Values"/>
  </pivotTables>
  <data>
    <olap pivotCacheId="2039398521">
      <levels count="2">
        <level uniqueName="[orders].[Country].[(All)]" sourceCaption="(All)" count="0"/>
        <level uniqueName="[orders].[Country].[Country]" sourceCaption="Country" count="3">
          <ranges>
            <range startItem="0">
              <i n="[orders].[Country].&amp;[Ireland]" c="Ireland"/>
              <i n="[orders].[Country].&amp;[United Kingdom]" c="United Kingdom"/>
              <i n="[orders].[Country].&amp;[United States]" c="United States"/>
            </range>
          </ranges>
        </level>
      </levels>
      <selections count="1">
        <selection n="[order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F71AA05B-1B7A-463B-8651-F1B34ACD3D44}" cache="Slicer_Coffee_Type" caption="Coffee Type" columnCount="2" level="1" style="00000" rowHeight="234950"/>
  <slicer name="Roast Type" xr10:uid="{0A587DB4-7618-404C-A0C0-259273640DDF}" cache="Slicer_Roast_Type" caption="Roast Type" level="1" style="00000" rowHeight="234950"/>
  <slicer name="Size" xr10:uid="{9B3F5FE5-4FB9-4504-AEE7-776BACDC0AEF}" cache="Slicer_Size" caption="Size (Kg)" columnCount="2" level="1" style="00000" rowHeight="234950"/>
  <slicer name="Country" xr10:uid="{BB5610A3-3527-4BFF-AB32-62ADA2BEF981}" cache="Slicer_Country" caption="Country" level="1" style="0000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2125A8-31EC-4058-99EE-F95816010FC7}" name="products" displayName="products" ref="A1:G49" tableType="queryTable" totalsRowShown="0">
  <autoFilter ref="A1:G49" xr:uid="{112125A8-31EC-4058-99EE-F95816010FC7}"/>
  <tableColumns count="7">
    <tableColumn id="1" xr3:uid="{F5D09CE0-5481-4798-87D0-A9B2971C78C6}" uniqueName="1" name="Product ID" queryTableFieldId="1" dataDxfId="17"/>
    <tableColumn id="2" xr3:uid="{0ECF51AA-A6D6-4216-AA64-F20014092A68}" uniqueName="2" name="Coffee Type" queryTableFieldId="2" dataDxfId="16"/>
    <tableColumn id="3" xr3:uid="{06733383-31DE-434A-93F1-8467EE1E302C}" uniqueName="3" name="Roast Type" queryTableFieldId="3" dataDxfId="15"/>
    <tableColumn id="8" xr3:uid="{BD5CA200-2D5D-4FFE-95FA-A7202DD6588D}" uniqueName="8" name="Size kg" queryTableFieldId="8" dataDxfId="14"/>
    <tableColumn id="5" xr3:uid="{5845722E-B61C-4EDF-84F3-F5AC6D5D2BA3}" uniqueName="5" name="Unit Price" queryTableFieldId="5"/>
    <tableColumn id="6" xr3:uid="{CD84BCF2-788C-4207-B883-04234A7480DC}" uniqueName="6" name="Price per 100g" queryTableFieldId="6"/>
    <tableColumn id="7" xr3:uid="{943CFC73-8973-4E3A-877A-B246EBEEFC1A}" uniqueName="7" name="Profit"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113CA6-6A18-4713-BA18-0BE435AE18E7}" name="customers" displayName="customers" ref="A1:I1001" tableType="queryTable" totalsRowShown="0">
  <autoFilter ref="A1:I1001" xr:uid="{77113CA6-6A18-4713-BA18-0BE435AE18E7}"/>
  <tableColumns count="9">
    <tableColumn id="1" xr3:uid="{F87DC27B-F57B-467F-A607-B8F5125F667B}" uniqueName="1" name="Customer ID" queryTableFieldId="1" dataDxfId="13"/>
    <tableColumn id="2" xr3:uid="{4B259389-3333-4AD2-AEFB-4E777419D945}" uniqueName="2" name="Customer Name" queryTableFieldId="2" dataDxfId="12"/>
    <tableColumn id="3" xr3:uid="{5CA3D85B-C16D-4B89-B0CB-67EE82FA68E1}" uniqueName="3" name="Email" queryTableFieldId="3" dataDxfId="11"/>
    <tableColumn id="4" xr3:uid="{CCC544FE-0F47-4561-90BA-5E446EA93DCA}" uniqueName="4" name="Phone Number" queryTableFieldId="4" dataDxfId="10"/>
    <tableColumn id="5" xr3:uid="{D50F29B3-89E9-4772-A912-E7525CC20693}" uniqueName="5" name="Address Line 1" queryTableFieldId="5" dataDxfId="9"/>
    <tableColumn id="6" xr3:uid="{7967D2A8-75E3-4F1F-85DA-406B163D5A4C}" uniqueName="6" name="City" queryTableFieldId="6" dataDxfId="8"/>
    <tableColumn id="7" xr3:uid="{6F0BF3D6-2E70-4203-B951-71E0B0B9C111}" uniqueName="7" name="Country" queryTableFieldId="7" dataDxfId="7"/>
    <tableColumn id="8" xr3:uid="{61997A29-7D7B-402A-BE17-5C2E7D9D6BD2}" uniqueName="8" name="Postcode" queryTableFieldId="8"/>
    <tableColumn id="9" xr3:uid="{C3E2D4F7-7F26-4190-BC80-480E5EF7684A}" uniqueName="9" name="Loyalty Card" queryTableFieldId="9"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041ED6-7F25-41CF-BC1E-CF16AD944D17}" name="orders" displayName="orders" ref="A1:N1001" tableType="queryTable" totalsRowShown="0">
  <autoFilter ref="A1:N1001" xr:uid="{C4041ED6-7F25-41CF-BC1E-CF16AD944D17}"/>
  <tableColumns count="14">
    <tableColumn id="1" xr3:uid="{B9123758-5BF6-47F4-B8A3-F5CF46B48D66}" uniqueName="1" name="Order ID" queryTableFieldId="1" dataDxfId="5"/>
    <tableColumn id="2" xr3:uid="{CFA27CED-C5A8-48D2-A27E-A3F1FFABF6EB}" uniqueName="2" name="Order Date" queryTableFieldId="2" dataDxfId="4"/>
    <tableColumn id="3" xr3:uid="{F1068B7B-DF2C-4B8B-B706-09372C160FD1}" uniqueName="3" name="Customer ID" queryTableFieldId="3" dataDxfId="3"/>
    <tableColumn id="4" xr3:uid="{EA85A71A-BA8C-4ED3-8048-96415411E63C}" uniqueName="4" name="Product ID" queryTableFieldId="4" dataDxfId="2"/>
    <tableColumn id="5" xr3:uid="{4E466046-B369-4C51-A668-9A226A744DFA}" uniqueName="5" name="Quantity" queryTableFieldId="5"/>
    <tableColumn id="6" xr3:uid="{039A8CF8-FBF2-4A65-8C46-D671D6C09B32}" uniqueName="6" name="Customer Name" queryTableFieldId="6"/>
    <tableColumn id="7" xr3:uid="{62C5646F-77F6-45A1-A755-27BA5672C504}" uniqueName="7" name="Email" queryTableFieldId="7"/>
    <tableColumn id="8" xr3:uid="{00264A33-E1D3-4476-A490-6FFF3FEB1F5F}" uniqueName="8" name="Country" queryTableFieldId="8"/>
    <tableColumn id="9" xr3:uid="{8955875F-0D29-4D33-B570-C9E0B3B6707A}" uniqueName="9" name="Coffee Type" queryTableFieldId="9"/>
    <tableColumn id="10" xr3:uid="{50A2DCD7-08C0-4591-9F68-09FCBE6A2916}" uniqueName="10" name="Roast Type" queryTableFieldId="10"/>
    <tableColumn id="11" xr3:uid="{49AD9BA3-0848-4B60-A75D-78DD299CFE43}" uniqueName="11" name="Size" queryTableFieldId="11" dataDxfId="1"/>
    <tableColumn id="12" xr3:uid="{1C02EF96-BB03-4DCA-A7C7-572BB64CE0D4}" uniqueName="12" name="Unit Price" queryTableFieldId="12"/>
    <tableColumn id="13" xr3:uid="{E6EA8BF0-3B12-4CE3-83FB-A9F30CF035C2}" uniqueName="13" name="Sales" queryTableFieldId="13"/>
    <tableColumn id="14" xr3:uid="{541354DB-61F9-44D6-B430-0278D9CDB75D}" uniqueName="14" name="Profit" queryTableFieldId="14" dataDxfId="0">
      <calculatedColumnFormula>_xlfn.XLOOKUP(orders[[#This Row],[Product ID]],products[Product ID],products[Profit]) * orders[[#This Row],[Quantity]]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2255090-CA52-4559-802C-037A00402D84}" sourceName="[orders].[Order Date]">
  <pivotTables>
    <pivotTable tabId="7" name="Most size used"/>
    <pivotTable tabId="7" name="Profit By CoffeeType"/>
    <pivotTable tabId="7" name="Sales By CoffeeType"/>
    <pivotTable tabId="7" name="Sales By Country"/>
    <pivotTable tabId="7" name="Sales Over Time "/>
    <pivotTable tabId="7" name="Values"/>
  </pivotTables>
  <state minimalRefreshVersion="6" lastRefreshVersion="6" pivotCacheId="18236933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2545A7E-0057-422B-A438-C627E62C98AA}" cache="Timeline_Order_Date" caption="Order Date" showSelectionLabel="0" showHorizontalScrollbar="0" level="2" selectionLevel="2" scrollPosition="2019-01-01T00:00:00" style="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A9F0B-81E2-45FB-8F3C-3055CD6671C3}">
  <dimension ref="A1:G49"/>
  <sheetViews>
    <sheetView zoomScale="115" zoomScaleNormal="115" workbookViewId="0">
      <selection activeCell="B16" sqref="B16"/>
    </sheetView>
  </sheetViews>
  <sheetFormatPr defaultRowHeight="14.4" x14ac:dyDescent="0.3"/>
  <cols>
    <col min="1" max="1" width="12.109375" bestFit="1" customWidth="1"/>
    <col min="2" max="2" width="13.33203125" bestFit="1" customWidth="1"/>
    <col min="3" max="3" width="12.44140625" bestFit="1" customWidth="1"/>
    <col min="4" max="4" width="8.88671875" bestFit="1" customWidth="1"/>
    <col min="5" max="5" width="11.33203125" bestFit="1" customWidth="1"/>
    <col min="6" max="6" width="15" bestFit="1" customWidth="1"/>
    <col min="7" max="7" width="7.88671875" bestFit="1" customWidth="1"/>
    <col min="8" max="8" width="8" bestFit="1" customWidth="1"/>
  </cols>
  <sheetData>
    <row r="1" spans="1:7" x14ac:dyDescent="0.3">
      <c r="A1" t="s">
        <v>5175</v>
      </c>
      <c r="B1" t="s">
        <v>5177</v>
      </c>
      <c r="C1" t="s">
        <v>5178</v>
      </c>
      <c r="D1" t="s">
        <v>6189</v>
      </c>
      <c r="E1" t="s">
        <v>5180</v>
      </c>
      <c r="F1" t="s">
        <v>6187</v>
      </c>
      <c r="G1" t="s">
        <v>6188</v>
      </c>
    </row>
    <row r="2" spans="1:7" x14ac:dyDescent="0.3">
      <c r="A2" t="s">
        <v>5254</v>
      </c>
      <c r="B2" t="s">
        <v>6190</v>
      </c>
      <c r="C2" t="s">
        <v>6191</v>
      </c>
      <c r="D2" s="2">
        <v>0.2</v>
      </c>
      <c r="E2">
        <v>3.8849999999999998</v>
      </c>
      <c r="F2">
        <v>1.9424999999999999</v>
      </c>
      <c r="G2">
        <v>0.34960000000000002</v>
      </c>
    </row>
    <row r="3" spans="1:7" x14ac:dyDescent="0.3">
      <c r="A3" t="s">
        <v>5299</v>
      </c>
      <c r="B3" t="s">
        <v>6190</v>
      </c>
      <c r="C3" t="s">
        <v>6191</v>
      </c>
      <c r="D3" s="2">
        <v>0.5</v>
      </c>
      <c r="E3">
        <v>7.77</v>
      </c>
      <c r="F3">
        <v>1.554</v>
      </c>
      <c r="G3">
        <v>0.69930000000000003</v>
      </c>
    </row>
    <row r="4" spans="1:7" x14ac:dyDescent="0.3">
      <c r="A4" t="s">
        <v>5186</v>
      </c>
      <c r="B4" t="s">
        <v>6190</v>
      </c>
      <c r="C4" t="s">
        <v>6191</v>
      </c>
      <c r="D4" s="2">
        <v>1</v>
      </c>
      <c r="E4">
        <v>12.95</v>
      </c>
      <c r="F4">
        <v>1.2949999999999999</v>
      </c>
      <c r="G4">
        <v>1.1655</v>
      </c>
    </row>
    <row r="5" spans="1:7" x14ac:dyDescent="0.3">
      <c r="A5" t="s">
        <v>5306</v>
      </c>
      <c r="B5" t="s">
        <v>6190</v>
      </c>
      <c r="C5" t="s">
        <v>6191</v>
      </c>
      <c r="D5" s="2">
        <v>2.5</v>
      </c>
      <c r="E5">
        <v>29.785</v>
      </c>
      <c r="F5">
        <v>1.1914</v>
      </c>
      <c r="G5">
        <v>2.6806000000000001</v>
      </c>
    </row>
    <row r="6" spans="1:7" x14ac:dyDescent="0.3">
      <c r="A6" t="s">
        <v>5211</v>
      </c>
      <c r="B6" t="s">
        <v>6190</v>
      </c>
      <c r="C6" t="s">
        <v>6192</v>
      </c>
      <c r="D6" s="2">
        <v>0.2</v>
      </c>
      <c r="E6">
        <v>3.375</v>
      </c>
      <c r="F6">
        <v>1.6875</v>
      </c>
      <c r="G6">
        <v>0.30370000000000003</v>
      </c>
    </row>
    <row r="7" spans="1:7" x14ac:dyDescent="0.3">
      <c r="A7" t="s">
        <v>5225</v>
      </c>
      <c r="B7" t="s">
        <v>6190</v>
      </c>
      <c r="C7" t="s">
        <v>6192</v>
      </c>
      <c r="D7" s="2">
        <v>0.5</v>
      </c>
      <c r="E7">
        <v>6.75</v>
      </c>
      <c r="F7">
        <v>1.35</v>
      </c>
      <c r="G7">
        <v>0.60750000000000004</v>
      </c>
    </row>
    <row r="8" spans="1:7" x14ac:dyDescent="0.3">
      <c r="A8" t="s">
        <v>5221</v>
      </c>
      <c r="B8" t="s">
        <v>6190</v>
      </c>
      <c r="C8" t="s">
        <v>6192</v>
      </c>
      <c r="D8" s="2">
        <v>1</v>
      </c>
      <c r="E8">
        <v>11.25</v>
      </c>
      <c r="F8">
        <v>1.125</v>
      </c>
      <c r="G8">
        <v>1.0125</v>
      </c>
    </row>
    <row r="9" spans="1:7" x14ac:dyDescent="0.3">
      <c r="A9" t="s">
        <v>5286</v>
      </c>
      <c r="B9" t="s">
        <v>6190</v>
      </c>
      <c r="C9" t="s">
        <v>6192</v>
      </c>
      <c r="D9" s="2">
        <v>2.5</v>
      </c>
      <c r="E9">
        <v>25.875</v>
      </c>
      <c r="F9">
        <v>1.0349999999999999</v>
      </c>
      <c r="G9">
        <v>2.3287</v>
      </c>
    </row>
    <row r="10" spans="1:7" x14ac:dyDescent="0.3">
      <c r="A10" t="s">
        <v>5217</v>
      </c>
      <c r="B10" t="s">
        <v>6190</v>
      </c>
      <c r="C10" t="s">
        <v>6193</v>
      </c>
      <c r="D10" s="2">
        <v>0.2</v>
      </c>
      <c r="E10">
        <v>2.9849999999999999</v>
      </c>
      <c r="F10">
        <v>1.4924999999999999</v>
      </c>
      <c r="G10">
        <v>0.26860000000000001</v>
      </c>
    </row>
    <row r="11" spans="1:7" x14ac:dyDescent="0.3">
      <c r="A11" t="s">
        <v>5228</v>
      </c>
      <c r="B11" t="s">
        <v>6190</v>
      </c>
      <c r="C11" t="s">
        <v>6193</v>
      </c>
      <c r="D11" s="2">
        <v>0.5</v>
      </c>
      <c r="E11">
        <v>5.97</v>
      </c>
      <c r="F11">
        <v>1.194</v>
      </c>
      <c r="G11">
        <v>0.5373</v>
      </c>
    </row>
    <row r="12" spans="1:7" x14ac:dyDescent="0.3">
      <c r="A12" t="s">
        <v>5200</v>
      </c>
      <c r="B12" t="s">
        <v>6190</v>
      </c>
      <c r="C12" t="s">
        <v>6193</v>
      </c>
      <c r="D12" s="2">
        <v>1</v>
      </c>
      <c r="E12">
        <v>9.9499999999999993</v>
      </c>
      <c r="F12">
        <v>0.995</v>
      </c>
      <c r="G12">
        <v>0.89549999999999996</v>
      </c>
    </row>
    <row r="13" spans="1:7" x14ac:dyDescent="0.3">
      <c r="A13" t="s">
        <v>5256</v>
      </c>
      <c r="B13" t="s">
        <v>6190</v>
      </c>
      <c r="C13" t="s">
        <v>6193</v>
      </c>
      <c r="D13" s="2">
        <v>2.5</v>
      </c>
      <c r="E13">
        <v>22.885000000000002</v>
      </c>
      <c r="F13">
        <v>0.91539999999999999</v>
      </c>
      <c r="G13">
        <v>2.0596000000000001</v>
      </c>
    </row>
    <row r="14" spans="1:7" x14ac:dyDescent="0.3">
      <c r="A14" t="s">
        <v>5293</v>
      </c>
      <c r="B14" t="s">
        <v>6194</v>
      </c>
      <c r="C14" t="s">
        <v>6191</v>
      </c>
      <c r="D14" s="2">
        <v>0.2</v>
      </c>
      <c r="E14">
        <v>3.585</v>
      </c>
      <c r="F14">
        <v>1.7925</v>
      </c>
      <c r="G14">
        <v>0.21510000000000001</v>
      </c>
    </row>
    <row r="15" spans="1:7" x14ac:dyDescent="0.3">
      <c r="A15" t="s">
        <v>5278</v>
      </c>
      <c r="B15" t="s">
        <v>6194</v>
      </c>
      <c r="C15" t="s">
        <v>6191</v>
      </c>
      <c r="D15" s="2">
        <v>0.5</v>
      </c>
      <c r="E15">
        <v>7.17</v>
      </c>
      <c r="F15">
        <v>1.4339999999999999</v>
      </c>
      <c r="G15">
        <v>0.43020000000000003</v>
      </c>
    </row>
    <row r="16" spans="1:7" x14ac:dyDescent="0.3">
      <c r="A16" t="s">
        <v>5297</v>
      </c>
      <c r="B16" t="s">
        <v>6194</v>
      </c>
      <c r="C16" t="s">
        <v>6191</v>
      </c>
      <c r="D16" s="2">
        <v>1</v>
      </c>
      <c r="E16">
        <v>11.95</v>
      </c>
      <c r="F16">
        <v>1.1950000000000001</v>
      </c>
      <c r="G16">
        <v>0.71699999999999997</v>
      </c>
    </row>
    <row r="17" spans="1:7" x14ac:dyDescent="0.3">
      <c r="A17" t="s">
        <v>5189</v>
      </c>
      <c r="B17" t="s">
        <v>6194</v>
      </c>
      <c r="C17" t="s">
        <v>6191</v>
      </c>
      <c r="D17" s="2">
        <v>2.5</v>
      </c>
      <c r="E17">
        <v>27.484999999999999</v>
      </c>
      <c r="F17">
        <v>1.0993999999999999</v>
      </c>
      <c r="G17">
        <v>1.6491</v>
      </c>
    </row>
    <row r="18" spans="1:7" x14ac:dyDescent="0.3">
      <c r="A18" t="s">
        <v>5281</v>
      </c>
      <c r="B18" t="s">
        <v>6194</v>
      </c>
      <c r="C18" t="s">
        <v>6192</v>
      </c>
      <c r="D18" s="2">
        <v>0.2</v>
      </c>
      <c r="E18">
        <v>2.9849999999999999</v>
      </c>
      <c r="F18">
        <v>1.4924999999999999</v>
      </c>
      <c r="G18">
        <v>0.17910000000000001</v>
      </c>
    </row>
    <row r="19" spans="1:7" x14ac:dyDescent="0.3">
      <c r="A19" t="s">
        <v>5197</v>
      </c>
      <c r="B19" t="s">
        <v>6194</v>
      </c>
      <c r="C19" t="s">
        <v>6192</v>
      </c>
      <c r="D19" s="2">
        <v>0.5</v>
      </c>
      <c r="E19">
        <v>5.97</v>
      </c>
      <c r="F19">
        <v>1.194</v>
      </c>
      <c r="G19">
        <v>0.35820000000000002</v>
      </c>
    </row>
    <row r="20" spans="1:7" x14ac:dyDescent="0.3">
      <c r="A20" t="s">
        <v>5183</v>
      </c>
      <c r="B20" t="s">
        <v>6194</v>
      </c>
      <c r="C20" t="s">
        <v>6192</v>
      </c>
      <c r="D20" s="2">
        <v>1</v>
      </c>
      <c r="E20">
        <v>9.9499999999999993</v>
      </c>
      <c r="F20">
        <v>0.995</v>
      </c>
      <c r="G20">
        <v>0.59699999999999998</v>
      </c>
    </row>
    <row r="21" spans="1:7" x14ac:dyDescent="0.3">
      <c r="A21" t="s">
        <v>5209</v>
      </c>
      <c r="B21" t="s">
        <v>6194</v>
      </c>
      <c r="C21" t="s">
        <v>6192</v>
      </c>
      <c r="D21" s="2">
        <v>2.5</v>
      </c>
      <c r="E21">
        <v>22.885000000000002</v>
      </c>
      <c r="F21">
        <v>0.91539999999999999</v>
      </c>
      <c r="G21">
        <v>1.3731</v>
      </c>
    </row>
    <row r="22" spans="1:7" x14ac:dyDescent="0.3">
      <c r="A22" t="s">
        <v>5245</v>
      </c>
      <c r="B22" t="s">
        <v>6194</v>
      </c>
      <c r="C22" t="s">
        <v>6193</v>
      </c>
      <c r="D22" s="2">
        <v>0.2</v>
      </c>
      <c r="E22">
        <v>2.6850000000000001</v>
      </c>
      <c r="F22">
        <v>1.3425</v>
      </c>
      <c r="G22">
        <v>0.16109999999999999</v>
      </c>
    </row>
    <row r="23" spans="1:7" x14ac:dyDescent="0.3">
      <c r="A23" t="s">
        <v>5272</v>
      </c>
      <c r="B23" t="s">
        <v>6194</v>
      </c>
      <c r="C23" t="s">
        <v>6193</v>
      </c>
      <c r="D23" s="2">
        <v>0.5</v>
      </c>
      <c r="E23">
        <v>5.37</v>
      </c>
      <c r="F23">
        <v>1.0740000000000001</v>
      </c>
      <c r="G23">
        <v>0.32219999999999999</v>
      </c>
    </row>
    <row r="24" spans="1:7" x14ac:dyDescent="0.3">
      <c r="A24" t="s">
        <v>5291</v>
      </c>
      <c r="B24" t="s">
        <v>6194</v>
      </c>
      <c r="C24" t="s">
        <v>6193</v>
      </c>
      <c r="D24" s="2">
        <v>1</v>
      </c>
      <c r="E24">
        <v>8.9499999999999993</v>
      </c>
      <c r="F24">
        <v>0.89500000000000002</v>
      </c>
      <c r="G24">
        <v>0.53700000000000003</v>
      </c>
    </row>
    <row r="25" spans="1:7" x14ac:dyDescent="0.3">
      <c r="A25" t="s">
        <v>5205</v>
      </c>
      <c r="B25" t="s">
        <v>6194</v>
      </c>
      <c r="C25" t="s">
        <v>6193</v>
      </c>
      <c r="D25" s="2">
        <v>2.5</v>
      </c>
      <c r="E25">
        <v>20.585000000000001</v>
      </c>
      <c r="F25">
        <v>0.82340000000000002</v>
      </c>
      <c r="G25">
        <v>1.2351000000000001</v>
      </c>
    </row>
    <row r="26" spans="1:7" x14ac:dyDescent="0.3">
      <c r="A26" t="s">
        <v>5195</v>
      </c>
      <c r="B26" t="s">
        <v>6195</v>
      </c>
      <c r="C26" t="s">
        <v>6191</v>
      </c>
      <c r="D26" s="2">
        <v>0.2</v>
      </c>
      <c r="E26">
        <v>4.7549999999999999</v>
      </c>
      <c r="F26">
        <v>2.3774999999999999</v>
      </c>
      <c r="G26">
        <v>0.61809999999999998</v>
      </c>
    </row>
    <row r="27" spans="1:7" x14ac:dyDescent="0.3">
      <c r="A27" t="s">
        <v>5235</v>
      </c>
      <c r="B27" t="s">
        <v>6195</v>
      </c>
      <c r="C27" t="s">
        <v>6191</v>
      </c>
      <c r="D27" s="2">
        <v>0.5</v>
      </c>
      <c r="E27">
        <v>9.51</v>
      </c>
      <c r="F27">
        <v>1.9019999999999999</v>
      </c>
      <c r="G27">
        <v>1.2363</v>
      </c>
    </row>
    <row r="28" spans="1:7" x14ac:dyDescent="0.3">
      <c r="A28" t="s">
        <v>5264</v>
      </c>
      <c r="B28" t="s">
        <v>6195</v>
      </c>
      <c r="C28" t="s">
        <v>6191</v>
      </c>
      <c r="D28" s="2">
        <v>1</v>
      </c>
      <c r="E28">
        <v>15.85</v>
      </c>
      <c r="F28">
        <v>1.585</v>
      </c>
      <c r="G28">
        <v>2.0605000000000002</v>
      </c>
    </row>
    <row r="29" spans="1:7" x14ac:dyDescent="0.3">
      <c r="A29" t="s">
        <v>5247</v>
      </c>
      <c r="B29" t="s">
        <v>6195</v>
      </c>
      <c r="C29" t="s">
        <v>6191</v>
      </c>
      <c r="D29" s="2">
        <v>2.5</v>
      </c>
      <c r="E29">
        <v>36.454999999999998</v>
      </c>
      <c r="F29">
        <v>1.4581999999999999</v>
      </c>
      <c r="G29">
        <v>4.7390999999999996</v>
      </c>
    </row>
    <row r="30" spans="1:7" x14ac:dyDescent="0.3">
      <c r="A30" t="s">
        <v>5231</v>
      </c>
      <c r="B30" t="s">
        <v>6195</v>
      </c>
      <c r="C30" t="s">
        <v>6192</v>
      </c>
      <c r="D30" s="2">
        <v>0.2</v>
      </c>
      <c r="E30">
        <v>4.3650000000000002</v>
      </c>
      <c r="F30">
        <v>2.1825000000000001</v>
      </c>
      <c r="G30">
        <v>0.5675</v>
      </c>
    </row>
    <row r="31" spans="1:7" x14ac:dyDescent="0.3">
      <c r="A31" t="s">
        <v>5232</v>
      </c>
      <c r="B31" t="s">
        <v>6195</v>
      </c>
      <c r="C31" t="s">
        <v>6192</v>
      </c>
      <c r="D31" s="2">
        <v>0.5</v>
      </c>
      <c r="E31">
        <v>8.73</v>
      </c>
      <c r="F31">
        <v>1.746</v>
      </c>
      <c r="G31">
        <v>1.1349</v>
      </c>
    </row>
    <row r="32" spans="1:7" x14ac:dyDescent="0.3">
      <c r="A32" t="s">
        <v>5242</v>
      </c>
      <c r="B32" t="s">
        <v>6195</v>
      </c>
      <c r="C32" t="s">
        <v>6192</v>
      </c>
      <c r="D32" s="2">
        <v>1</v>
      </c>
      <c r="E32">
        <v>14.55</v>
      </c>
      <c r="F32">
        <v>1.4550000000000001</v>
      </c>
      <c r="G32">
        <v>1.8915</v>
      </c>
    </row>
    <row r="33" spans="1:7" x14ac:dyDescent="0.3">
      <c r="A33" t="s">
        <v>5302</v>
      </c>
      <c r="B33" t="s">
        <v>6195</v>
      </c>
      <c r="C33" t="s">
        <v>6192</v>
      </c>
      <c r="D33" s="2">
        <v>2.5</v>
      </c>
      <c r="E33">
        <v>33.465000000000003</v>
      </c>
      <c r="F33">
        <v>1.3386</v>
      </c>
      <c r="G33">
        <v>4.3503999999999996</v>
      </c>
    </row>
    <row r="34" spans="1:7" x14ac:dyDescent="0.3">
      <c r="A34" t="s">
        <v>5207</v>
      </c>
      <c r="B34" t="s">
        <v>6195</v>
      </c>
      <c r="C34" t="s">
        <v>6193</v>
      </c>
      <c r="D34" s="2">
        <v>0.2</v>
      </c>
      <c r="E34">
        <v>3.8849999999999998</v>
      </c>
      <c r="F34">
        <v>1.9424999999999999</v>
      </c>
      <c r="G34">
        <v>0.505</v>
      </c>
    </row>
    <row r="35" spans="1:7" x14ac:dyDescent="0.3">
      <c r="A35" t="s">
        <v>5259</v>
      </c>
      <c r="B35" t="s">
        <v>6195</v>
      </c>
      <c r="C35" t="s">
        <v>6193</v>
      </c>
      <c r="D35" s="2">
        <v>0.5</v>
      </c>
      <c r="E35">
        <v>7.77</v>
      </c>
      <c r="F35">
        <v>1.554</v>
      </c>
      <c r="G35">
        <v>1.0101</v>
      </c>
    </row>
    <row r="36" spans="1:7" x14ac:dyDescent="0.3">
      <c r="A36" t="s">
        <v>5191</v>
      </c>
      <c r="B36" t="s">
        <v>6195</v>
      </c>
      <c r="C36" t="s">
        <v>6193</v>
      </c>
      <c r="D36" s="2">
        <v>1</v>
      </c>
      <c r="E36">
        <v>12.95</v>
      </c>
      <c r="F36">
        <v>1.2949999999999999</v>
      </c>
      <c r="G36">
        <v>1.6835</v>
      </c>
    </row>
    <row r="37" spans="1:7" x14ac:dyDescent="0.3">
      <c r="A37" t="s">
        <v>5250</v>
      </c>
      <c r="B37" t="s">
        <v>6195</v>
      </c>
      <c r="C37" t="s">
        <v>6193</v>
      </c>
      <c r="D37" s="2">
        <v>2.5</v>
      </c>
      <c r="E37">
        <v>29.785</v>
      </c>
      <c r="F37">
        <v>1.1914</v>
      </c>
      <c r="G37">
        <v>3.8719999999999999</v>
      </c>
    </row>
    <row r="38" spans="1:7" x14ac:dyDescent="0.3">
      <c r="A38" t="s">
        <v>5332</v>
      </c>
      <c r="B38" t="s">
        <v>6196</v>
      </c>
      <c r="C38" t="s">
        <v>6191</v>
      </c>
      <c r="D38" s="2">
        <v>0.2</v>
      </c>
      <c r="E38">
        <v>4.4550000000000001</v>
      </c>
      <c r="F38">
        <v>2.2275</v>
      </c>
      <c r="G38">
        <v>0.49</v>
      </c>
    </row>
    <row r="39" spans="1:7" x14ac:dyDescent="0.3">
      <c r="A39" t="s">
        <v>5289</v>
      </c>
      <c r="B39" t="s">
        <v>6196</v>
      </c>
      <c r="C39" t="s">
        <v>6191</v>
      </c>
      <c r="D39" s="2">
        <v>0.5</v>
      </c>
      <c r="E39">
        <v>8.91</v>
      </c>
      <c r="F39">
        <v>1.782</v>
      </c>
      <c r="G39">
        <v>0.98009999999999997</v>
      </c>
    </row>
    <row r="40" spans="1:7" x14ac:dyDescent="0.3">
      <c r="A40" t="s">
        <v>5267</v>
      </c>
      <c r="B40" t="s">
        <v>6196</v>
      </c>
      <c r="C40" t="s">
        <v>6191</v>
      </c>
      <c r="D40" s="2">
        <v>1</v>
      </c>
      <c r="E40">
        <v>14.85</v>
      </c>
      <c r="F40">
        <v>1.4850000000000001</v>
      </c>
      <c r="G40">
        <v>1.6335</v>
      </c>
    </row>
    <row r="41" spans="1:7" x14ac:dyDescent="0.3">
      <c r="A41" t="s">
        <v>5202</v>
      </c>
      <c r="B41" t="s">
        <v>6196</v>
      </c>
      <c r="C41" t="s">
        <v>6191</v>
      </c>
      <c r="D41" s="2">
        <v>2.5</v>
      </c>
      <c r="E41">
        <v>34.155000000000001</v>
      </c>
      <c r="F41">
        <v>1.3662000000000001</v>
      </c>
      <c r="G41">
        <v>3.7570000000000001</v>
      </c>
    </row>
    <row r="42" spans="1:7" x14ac:dyDescent="0.3">
      <c r="A42" t="s">
        <v>5223</v>
      </c>
      <c r="B42" t="s">
        <v>6196</v>
      </c>
      <c r="C42" t="s">
        <v>6192</v>
      </c>
      <c r="D42" s="2">
        <v>0.2</v>
      </c>
      <c r="E42">
        <v>4.125</v>
      </c>
      <c r="F42">
        <v>2.0625</v>
      </c>
      <c r="G42">
        <v>0.45369999999999999</v>
      </c>
    </row>
    <row r="43" spans="1:7" x14ac:dyDescent="0.3">
      <c r="A43" t="s">
        <v>5184</v>
      </c>
      <c r="B43" t="s">
        <v>6196</v>
      </c>
      <c r="C43" t="s">
        <v>6192</v>
      </c>
      <c r="D43" s="2">
        <v>0.5</v>
      </c>
      <c r="E43">
        <v>8.25</v>
      </c>
      <c r="F43">
        <v>1.65</v>
      </c>
      <c r="G43">
        <v>0.90749999999999997</v>
      </c>
    </row>
    <row r="44" spans="1:7" x14ac:dyDescent="0.3">
      <c r="A44" t="s">
        <v>5188</v>
      </c>
      <c r="B44" t="s">
        <v>6196</v>
      </c>
      <c r="C44" t="s">
        <v>6192</v>
      </c>
      <c r="D44" s="2">
        <v>1</v>
      </c>
      <c r="E44">
        <v>13.75</v>
      </c>
      <c r="F44">
        <v>1.375</v>
      </c>
      <c r="G44">
        <v>1.5125</v>
      </c>
    </row>
    <row r="45" spans="1:7" x14ac:dyDescent="0.3">
      <c r="A45" t="s">
        <v>5252</v>
      </c>
      <c r="B45" t="s">
        <v>6196</v>
      </c>
      <c r="C45" t="s">
        <v>6192</v>
      </c>
      <c r="D45" s="2">
        <v>2.5</v>
      </c>
      <c r="E45">
        <v>31.625</v>
      </c>
      <c r="F45">
        <v>1.2649999999999999</v>
      </c>
      <c r="G45">
        <v>3.4786999999999999</v>
      </c>
    </row>
    <row r="46" spans="1:7" x14ac:dyDescent="0.3">
      <c r="A46" t="s">
        <v>5215</v>
      </c>
      <c r="B46" t="s">
        <v>6196</v>
      </c>
      <c r="C46" t="s">
        <v>6193</v>
      </c>
      <c r="D46" s="2">
        <v>0.2</v>
      </c>
      <c r="E46">
        <v>3.645</v>
      </c>
      <c r="F46">
        <v>1.8225</v>
      </c>
      <c r="G46">
        <v>0.40100000000000002</v>
      </c>
    </row>
    <row r="47" spans="1:7" x14ac:dyDescent="0.3">
      <c r="A47" t="s">
        <v>5193</v>
      </c>
      <c r="B47" t="s">
        <v>6196</v>
      </c>
      <c r="C47" t="s">
        <v>6193</v>
      </c>
      <c r="D47" s="2">
        <v>0.5</v>
      </c>
      <c r="E47">
        <v>7.29</v>
      </c>
      <c r="F47">
        <v>1.458</v>
      </c>
      <c r="G47">
        <v>0.80189999999999995</v>
      </c>
    </row>
    <row r="48" spans="1:7" x14ac:dyDescent="0.3">
      <c r="A48" t="s">
        <v>5327</v>
      </c>
      <c r="B48" t="s">
        <v>6196</v>
      </c>
      <c r="C48" t="s">
        <v>6193</v>
      </c>
      <c r="D48" s="2">
        <v>1</v>
      </c>
      <c r="E48">
        <v>12.15</v>
      </c>
      <c r="F48">
        <v>1.2150000000000001</v>
      </c>
      <c r="G48">
        <v>1.3365</v>
      </c>
    </row>
    <row r="49" spans="1:7" x14ac:dyDescent="0.3">
      <c r="A49" t="s">
        <v>5471</v>
      </c>
      <c r="B49" t="s">
        <v>6196</v>
      </c>
      <c r="C49" t="s">
        <v>6193</v>
      </c>
      <c r="D49" s="2">
        <v>2.5</v>
      </c>
      <c r="E49">
        <v>27.945</v>
      </c>
      <c r="F49">
        <v>1.1177999999999999</v>
      </c>
      <c r="G49">
        <v>3.0739999999999998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F53C7-61F4-454C-9C68-EB0BACBCC1F5}">
  <dimension ref="A1:I1001"/>
  <sheetViews>
    <sheetView zoomScaleNormal="100" workbookViewId="0">
      <selection activeCell="C16" sqref="C16"/>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11" bestFit="1" customWidth="1"/>
    <col min="9" max="9" width="13.6640625" bestFit="1" customWidth="1"/>
  </cols>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t="s">
        <v>13</v>
      </c>
      <c r="F2" t="s">
        <v>14</v>
      </c>
      <c r="G2" t="s">
        <v>15</v>
      </c>
      <c r="H2">
        <v>7505</v>
      </c>
      <c r="I2" t="s">
        <v>16</v>
      </c>
    </row>
    <row r="3" spans="1:9" x14ac:dyDescent="0.3">
      <c r="A3" t="s">
        <v>17</v>
      </c>
      <c r="B3" t="s">
        <v>18</v>
      </c>
      <c r="C3" t="s">
        <v>19</v>
      </c>
      <c r="D3" t="s">
        <v>20</v>
      </c>
      <c r="E3" t="s">
        <v>21</v>
      </c>
      <c r="F3" t="s">
        <v>22</v>
      </c>
      <c r="G3" t="s">
        <v>23</v>
      </c>
      <c r="H3" t="s">
        <v>24</v>
      </c>
      <c r="I3" t="s">
        <v>25</v>
      </c>
    </row>
    <row r="4" spans="1:9" x14ac:dyDescent="0.3">
      <c r="A4" t="s">
        <v>26</v>
      </c>
      <c r="B4" t="s">
        <v>27</v>
      </c>
      <c r="C4" t="s">
        <v>28</v>
      </c>
      <c r="D4" t="s">
        <v>29</v>
      </c>
      <c r="E4" t="s">
        <v>30</v>
      </c>
      <c r="F4" t="s">
        <v>31</v>
      </c>
      <c r="G4" t="s">
        <v>15</v>
      </c>
      <c r="H4">
        <v>78205</v>
      </c>
      <c r="I4" t="s">
        <v>16</v>
      </c>
    </row>
    <row r="5" spans="1:9" x14ac:dyDescent="0.3">
      <c r="A5" t="s">
        <v>32</v>
      </c>
      <c r="B5" t="s">
        <v>33</v>
      </c>
      <c r="C5" t="s">
        <v>34</v>
      </c>
      <c r="D5" t="s">
        <v>35</v>
      </c>
      <c r="E5" t="s">
        <v>36</v>
      </c>
      <c r="F5" t="s">
        <v>37</v>
      </c>
      <c r="G5" t="s">
        <v>15</v>
      </c>
      <c r="H5">
        <v>62711</v>
      </c>
      <c r="I5" t="s">
        <v>16</v>
      </c>
    </row>
    <row r="6" spans="1:9" x14ac:dyDescent="0.3">
      <c r="A6" t="s">
        <v>38</v>
      </c>
      <c r="B6" t="s">
        <v>39</v>
      </c>
      <c r="D6" t="s">
        <v>40</v>
      </c>
      <c r="E6" t="s">
        <v>41</v>
      </c>
      <c r="F6" t="s">
        <v>42</v>
      </c>
      <c r="G6" t="s">
        <v>23</v>
      </c>
      <c r="H6" t="s">
        <v>43</v>
      </c>
      <c r="I6" t="s">
        <v>25</v>
      </c>
    </row>
    <row r="7" spans="1:9" x14ac:dyDescent="0.3">
      <c r="A7" t="s">
        <v>44</v>
      </c>
      <c r="B7" t="s">
        <v>45</v>
      </c>
      <c r="D7" t="s">
        <v>46</v>
      </c>
      <c r="E7" t="s">
        <v>47</v>
      </c>
      <c r="F7" t="s">
        <v>48</v>
      </c>
      <c r="G7" t="s">
        <v>15</v>
      </c>
      <c r="H7">
        <v>18505</v>
      </c>
      <c r="I7" t="s">
        <v>25</v>
      </c>
    </row>
    <row r="8" spans="1:9" x14ac:dyDescent="0.3">
      <c r="A8" t="s">
        <v>49</v>
      </c>
      <c r="B8" t="s">
        <v>50</v>
      </c>
      <c r="C8" t="s">
        <v>51</v>
      </c>
      <c r="D8" t="s">
        <v>52</v>
      </c>
      <c r="E8" t="s">
        <v>53</v>
      </c>
      <c r="F8" t="s">
        <v>54</v>
      </c>
      <c r="G8" t="s">
        <v>15</v>
      </c>
      <c r="H8">
        <v>45440</v>
      </c>
      <c r="I8" t="s">
        <v>16</v>
      </c>
    </row>
    <row r="9" spans="1:9" x14ac:dyDescent="0.3">
      <c r="A9" t="s">
        <v>55</v>
      </c>
      <c r="B9" t="s">
        <v>56</v>
      </c>
      <c r="D9" t="s">
        <v>57</v>
      </c>
      <c r="E9" t="s">
        <v>58</v>
      </c>
      <c r="F9" t="s">
        <v>59</v>
      </c>
      <c r="G9" t="s">
        <v>23</v>
      </c>
      <c r="H9" t="s">
        <v>60</v>
      </c>
      <c r="I9" t="s">
        <v>16</v>
      </c>
    </row>
    <row r="10" spans="1:9" x14ac:dyDescent="0.3">
      <c r="A10" t="s">
        <v>61</v>
      </c>
      <c r="B10" t="s">
        <v>62</v>
      </c>
      <c r="C10" t="s">
        <v>63</v>
      </c>
      <c r="D10" t="s">
        <v>64</v>
      </c>
      <c r="E10" t="s">
        <v>65</v>
      </c>
      <c r="F10" t="s">
        <v>66</v>
      </c>
      <c r="G10" t="s">
        <v>15</v>
      </c>
      <c r="H10">
        <v>90045</v>
      </c>
      <c r="I10" t="s">
        <v>25</v>
      </c>
    </row>
    <row r="11" spans="1:9" x14ac:dyDescent="0.3">
      <c r="A11" t="s">
        <v>67</v>
      </c>
      <c r="B11" t="s">
        <v>68</v>
      </c>
      <c r="C11" t="s">
        <v>69</v>
      </c>
      <c r="D11" t="s">
        <v>70</v>
      </c>
      <c r="E11" t="s">
        <v>71</v>
      </c>
      <c r="F11" t="s">
        <v>66</v>
      </c>
      <c r="G11" t="s">
        <v>15</v>
      </c>
      <c r="H11">
        <v>90065</v>
      </c>
      <c r="I11" t="s">
        <v>25</v>
      </c>
    </row>
    <row r="12" spans="1:9" x14ac:dyDescent="0.3">
      <c r="A12" t="s">
        <v>72</v>
      </c>
      <c r="B12" t="s">
        <v>73</v>
      </c>
      <c r="C12" t="s">
        <v>74</v>
      </c>
      <c r="D12" t="s">
        <v>75</v>
      </c>
      <c r="E12" t="s">
        <v>76</v>
      </c>
      <c r="F12" t="s">
        <v>77</v>
      </c>
      <c r="G12" t="s">
        <v>15</v>
      </c>
      <c r="H12">
        <v>95160</v>
      </c>
      <c r="I12" t="s">
        <v>25</v>
      </c>
    </row>
    <row r="13" spans="1:9" x14ac:dyDescent="0.3">
      <c r="A13" t="s">
        <v>78</v>
      </c>
      <c r="B13" t="s">
        <v>79</v>
      </c>
      <c r="C13" t="s">
        <v>80</v>
      </c>
      <c r="D13" t="s">
        <v>81</v>
      </c>
      <c r="E13" t="s">
        <v>82</v>
      </c>
      <c r="F13" t="s">
        <v>77</v>
      </c>
      <c r="G13" t="s">
        <v>15</v>
      </c>
      <c r="H13">
        <v>95194</v>
      </c>
      <c r="I13" t="s">
        <v>16</v>
      </c>
    </row>
    <row r="14" spans="1:9" x14ac:dyDescent="0.3">
      <c r="A14" t="s">
        <v>83</v>
      </c>
      <c r="B14" t="s">
        <v>84</v>
      </c>
      <c r="C14" t="s">
        <v>85</v>
      </c>
      <c r="D14" t="s">
        <v>86</v>
      </c>
      <c r="E14" t="s">
        <v>87</v>
      </c>
      <c r="F14" t="s">
        <v>88</v>
      </c>
      <c r="G14" t="s">
        <v>15</v>
      </c>
      <c r="H14">
        <v>23285</v>
      </c>
      <c r="I14" t="s">
        <v>25</v>
      </c>
    </row>
    <row r="15" spans="1:9" x14ac:dyDescent="0.3">
      <c r="A15" t="s">
        <v>89</v>
      </c>
      <c r="B15" t="s">
        <v>90</v>
      </c>
      <c r="C15" t="s">
        <v>91</v>
      </c>
      <c r="E15" t="s">
        <v>92</v>
      </c>
      <c r="F15" t="s">
        <v>93</v>
      </c>
      <c r="G15" t="s">
        <v>15</v>
      </c>
      <c r="H15">
        <v>41905</v>
      </c>
      <c r="I15" t="s">
        <v>25</v>
      </c>
    </row>
    <row r="16" spans="1:9" x14ac:dyDescent="0.3">
      <c r="A16" t="s">
        <v>94</v>
      </c>
      <c r="B16" t="s">
        <v>95</v>
      </c>
      <c r="C16" t="s">
        <v>96</v>
      </c>
      <c r="D16" t="s">
        <v>97</v>
      </c>
      <c r="E16" t="s">
        <v>98</v>
      </c>
      <c r="F16" t="s">
        <v>99</v>
      </c>
      <c r="G16" t="s">
        <v>15</v>
      </c>
      <c r="H16">
        <v>63131</v>
      </c>
      <c r="I16" t="s">
        <v>16</v>
      </c>
    </row>
    <row r="17" spans="1:9" x14ac:dyDescent="0.3">
      <c r="A17" t="s">
        <v>100</v>
      </c>
      <c r="B17" t="s">
        <v>101</v>
      </c>
      <c r="C17" t="s">
        <v>102</v>
      </c>
      <c r="E17" t="s">
        <v>103</v>
      </c>
      <c r="F17" t="s">
        <v>104</v>
      </c>
      <c r="G17" t="s">
        <v>15</v>
      </c>
      <c r="H17">
        <v>19172</v>
      </c>
      <c r="I17" t="s">
        <v>25</v>
      </c>
    </row>
    <row r="18" spans="1:9" x14ac:dyDescent="0.3">
      <c r="A18" t="s">
        <v>105</v>
      </c>
      <c r="B18" t="s">
        <v>106</v>
      </c>
      <c r="C18" t="s">
        <v>107</v>
      </c>
      <c r="D18" t="s">
        <v>108</v>
      </c>
      <c r="E18" t="s">
        <v>109</v>
      </c>
      <c r="F18" t="s">
        <v>110</v>
      </c>
      <c r="G18" t="s">
        <v>15</v>
      </c>
      <c r="H18">
        <v>97271</v>
      </c>
      <c r="I18" t="s">
        <v>25</v>
      </c>
    </row>
    <row r="19" spans="1:9" x14ac:dyDescent="0.3">
      <c r="A19" t="s">
        <v>111</v>
      </c>
      <c r="B19" t="s">
        <v>112</v>
      </c>
      <c r="C19" t="s">
        <v>113</v>
      </c>
      <c r="D19" t="s">
        <v>114</v>
      </c>
      <c r="E19" t="s">
        <v>115</v>
      </c>
      <c r="F19" t="s">
        <v>116</v>
      </c>
      <c r="G19" t="s">
        <v>15</v>
      </c>
      <c r="H19">
        <v>77240</v>
      </c>
      <c r="I19" t="s">
        <v>25</v>
      </c>
    </row>
    <row r="20" spans="1:9" x14ac:dyDescent="0.3">
      <c r="A20" t="s">
        <v>117</v>
      </c>
      <c r="B20" t="s">
        <v>118</v>
      </c>
      <c r="C20" t="s">
        <v>119</v>
      </c>
      <c r="E20" t="s">
        <v>120</v>
      </c>
      <c r="F20" t="s">
        <v>121</v>
      </c>
      <c r="G20" t="s">
        <v>23</v>
      </c>
      <c r="H20" t="s">
        <v>122</v>
      </c>
      <c r="I20" t="s">
        <v>16</v>
      </c>
    </row>
    <row r="21" spans="1:9" x14ac:dyDescent="0.3">
      <c r="A21" t="s">
        <v>123</v>
      </c>
      <c r="B21" t="s">
        <v>124</v>
      </c>
      <c r="C21" t="s">
        <v>125</v>
      </c>
      <c r="D21" t="s">
        <v>126</v>
      </c>
      <c r="E21" t="s">
        <v>127</v>
      </c>
      <c r="F21" t="s">
        <v>128</v>
      </c>
      <c r="G21" t="s">
        <v>15</v>
      </c>
      <c r="H21">
        <v>10060</v>
      </c>
      <c r="I21" t="s">
        <v>16</v>
      </c>
    </row>
    <row r="22" spans="1:9" x14ac:dyDescent="0.3">
      <c r="A22" t="s">
        <v>129</v>
      </c>
      <c r="B22" t="s">
        <v>130</v>
      </c>
      <c r="D22" t="s">
        <v>131</v>
      </c>
      <c r="E22" t="s">
        <v>132</v>
      </c>
      <c r="F22" t="s">
        <v>133</v>
      </c>
      <c r="G22" t="s">
        <v>23</v>
      </c>
      <c r="H22" t="s">
        <v>134</v>
      </c>
      <c r="I22" t="s">
        <v>16</v>
      </c>
    </row>
    <row r="23" spans="1:9" x14ac:dyDescent="0.3">
      <c r="A23" t="s">
        <v>135</v>
      </c>
      <c r="B23" t="s">
        <v>136</v>
      </c>
      <c r="C23" t="s">
        <v>137</v>
      </c>
      <c r="D23" t="s">
        <v>138</v>
      </c>
      <c r="E23" t="s">
        <v>139</v>
      </c>
      <c r="F23" t="s">
        <v>140</v>
      </c>
      <c r="G23" t="s">
        <v>15</v>
      </c>
      <c r="H23">
        <v>49560</v>
      </c>
      <c r="I23" t="s">
        <v>25</v>
      </c>
    </row>
    <row r="24" spans="1:9" x14ac:dyDescent="0.3">
      <c r="A24" t="s">
        <v>141</v>
      </c>
      <c r="B24" t="s">
        <v>142</v>
      </c>
      <c r="C24" t="s">
        <v>143</v>
      </c>
      <c r="D24" t="s">
        <v>144</v>
      </c>
      <c r="E24" t="s">
        <v>145</v>
      </c>
      <c r="F24" t="s">
        <v>146</v>
      </c>
      <c r="G24" t="s">
        <v>15</v>
      </c>
      <c r="H24">
        <v>33982</v>
      </c>
      <c r="I24" t="s">
        <v>16</v>
      </c>
    </row>
    <row r="25" spans="1:9" x14ac:dyDescent="0.3">
      <c r="A25" t="s">
        <v>147</v>
      </c>
      <c r="B25" t="s">
        <v>148</v>
      </c>
      <c r="C25" t="s">
        <v>149</v>
      </c>
      <c r="D25" t="s">
        <v>150</v>
      </c>
      <c r="E25" t="s">
        <v>151</v>
      </c>
      <c r="F25" t="s">
        <v>152</v>
      </c>
      <c r="G25" t="s">
        <v>15</v>
      </c>
      <c r="H25">
        <v>98682</v>
      </c>
      <c r="I25" t="s">
        <v>16</v>
      </c>
    </row>
    <row r="26" spans="1:9" x14ac:dyDescent="0.3">
      <c r="A26" t="s">
        <v>153</v>
      </c>
      <c r="B26" t="s">
        <v>154</v>
      </c>
      <c r="C26" t="s">
        <v>155</v>
      </c>
      <c r="D26" t="s">
        <v>156</v>
      </c>
      <c r="E26" t="s">
        <v>157</v>
      </c>
      <c r="F26" t="s">
        <v>158</v>
      </c>
      <c r="G26" t="s">
        <v>15</v>
      </c>
      <c r="H26">
        <v>80150</v>
      </c>
      <c r="I26" t="s">
        <v>25</v>
      </c>
    </row>
    <row r="27" spans="1:9" x14ac:dyDescent="0.3">
      <c r="A27" t="s">
        <v>159</v>
      </c>
      <c r="B27" t="s">
        <v>160</v>
      </c>
      <c r="D27" t="s">
        <v>161</v>
      </c>
      <c r="E27" t="s">
        <v>162</v>
      </c>
      <c r="F27" t="s">
        <v>146</v>
      </c>
      <c r="G27" t="s">
        <v>15</v>
      </c>
      <c r="H27">
        <v>33982</v>
      </c>
      <c r="I27" t="s">
        <v>16</v>
      </c>
    </row>
    <row r="28" spans="1:9" x14ac:dyDescent="0.3">
      <c r="A28" t="s">
        <v>163</v>
      </c>
      <c r="B28" t="s">
        <v>164</v>
      </c>
      <c r="C28" t="s">
        <v>165</v>
      </c>
      <c r="D28" t="s">
        <v>166</v>
      </c>
      <c r="E28" t="s">
        <v>167</v>
      </c>
      <c r="F28" t="s">
        <v>168</v>
      </c>
      <c r="G28" t="s">
        <v>15</v>
      </c>
      <c r="H28">
        <v>94975</v>
      </c>
      <c r="I28" t="s">
        <v>16</v>
      </c>
    </row>
    <row r="29" spans="1:9" x14ac:dyDescent="0.3">
      <c r="A29" t="s">
        <v>169</v>
      </c>
      <c r="B29" t="s">
        <v>170</v>
      </c>
      <c r="C29" t="s">
        <v>171</v>
      </c>
      <c r="D29" t="s">
        <v>172</v>
      </c>
      <c r="E29" t="s">
        <v>173</v>
      </c>
      <c r="F29" t="s">
        <v>174</v>
      </c>
      <c r="G29" t="s">
        <v>23</v>
      </c>
      <c r="H29" t="s">
        <v>175</v>
      </c>
      <c r="I29" t="s">
        <v>25</v>
      </c>
    </row>
    <row r="30" spans="1:9" x14ac:dyDescent="0.3">
      <c r="A30" t="s">
        <v>176</v>
      </c>
      <c r="B30" t="s">
        <v>177</v>
      </c>
      <c r="C30" t="s">
        <v>178</v>
      </c>
      <c r="D30" t="s">
        <v>179</v>
      </c>
      <c r="E30" t="s">
        <v>180</v>
      </c>
      <c r="F30" t="s">
        <v>181</v>
      </c>
      <c r="G30" t="s">
        <v>23</v>
      </c>
      <c r="H30" t="s">
        <v>182</v>
      </c>
      <c r="I30" t="s">
        <v>25</v>
      </c>
    </row>
    <row r="31" spans="1:9" x14ac:dyDescent="0.3">
      <c r="A31" t="s">
        <v>183</v>
      </c>
      <c r="B31" t="s">
        <v>184</v>
      </c>
      <c r="C31" t="s">
        <v>185</v>
      </c>
      <c r="D31" t="s">
        <v>186</v>
      </c>
      <c r="E31" t="s">
        <v>187</v>
      </c>
      <c r="F31" t="s">
        <v>188</v>
      </c>
      <c r="G31" t="s">
        <v>23</v>
      </c>
      <c r="H31" t="s">
        <v>189</v>
      </c>
      <c r="I31" t="s">
        <v>16</v>
      </c>
    </row>
    <row r="32" spans="1:9" x14ac:dyDescent="0.3">
      <c r="A32" t="s">
        <v>190</v>
      </c>
      <c r="B32" t="s">
        <v>191</v>
      </c>
      <c r="D32" t="s">
        <v>192</v>
      </c>
      <c r="E32" t="s">
        <v>193</v>
      </c>
      <c r="F32" t="s">
        <v>194</v>
      </c>
      <c r="G32" t="s">
        <v>15</v>
      </c>
      <c r="H32">
        <v>80044</v>
      </c>
      <c r="I32" t="s">
        <v>25</v>
      </c>
    </row>
    <row r="33" spans="1:9" x14ac:dyDescent="0.3">
      <c r="A33" t="s">
        <v>195</v>
      </c>
      <c r="B33" t="s">
        <v>196</v>
      </c>
      <c r="C33" t="s">
        <v>197</v>
      </c>
      <c r="D33" t="s">
        <v>198</v>
      </c>
      <c r="E33" t="s">
        <v>199</v>
      </c>
      <c r="F33" t="s">
        <v>200</v>
      </c>
      <c r="G33" t="s">
        <v>15</v>
      </c>
      <c r="H33">
        <v>11407</v>
      </c>
      <c r="I33" t="s">
        <v>25</v>
      </c>
    </row>
    <row r="34" spans="1:9" x14ac:dyDescent="0.3">
      <c r="A34" t="s">
        <v>201</v>
      </c>
      <c r="B34" t="s">
        <v>202</v>
      </c>
      <c r="C34" t="s">
        <v>203</v>
      </c>
      <c r="D34" t="s">
        <v>204</v>
      </c>
      <c r="E34" t="s">
        <v>205</v>
      </c>
      <c r="F34" t="s">
        <v>206</v>
      </c>
      <c r="G34" t="s">
        <v>23</v>
      </c>
      <c r="H34" t="s">
        <v>207</v>
      </c>
      <c r="I34" t="s">
        <v>16</v>
      </c>
    </row>
    <row r="35" spans="1:9" x14ac:dyDescent="0.3">
      <c r="A35" t="s">
        <v>208</v>
      </c>
      <c r="B35" t="s">
        <v>209</v>
      </c>
      <c r="C35" t="s">
        <v>210</v>
      </c>
      <c r="E35" t="s">
        <v>211</v>
      </c>
      <c r="F35" t="s">
        <v>212</v>
      </c>
      <c r="G35" t="s">
        <v>15</v>
      </c>
      <c r="H35">
        <v>58207</v>
      </c>
      <c r="I35" t="s">
        <v>25</v>
      </c>
    </row>
    <row r="36" spans="1:9" x14ac:dyDescent="0.3">
      <c r="A36" t="s">
        <v>213</v>
      </c>
      <c r="B36" t="s">
        <v>214</v>
      </c>
      <c r="C36" t="s">
        <v>215</v>
      </c>
      <c r="D36" t="s">
        <v>216</v>
      </c>
      <c r="E36" t="s">
        <v>217</v>
      </c>
      <c r="F36" t="s">
        <v>218</v>
      </c>
      <c r="G36" t="s">
        <v>219</v>
      </c>
      <c r="H36" t="s">
        <v>220</v>
      </c>
      <c r="I36" t="s">
        <v>16</v>
      </c>
    </row>
    <row r="37" spans="1:9" x14ac:dyDescent="0.3">
      <c r="A37" t="s">
        <v>221</v>
      </c>
      <c r="B37" t="s">
        <v>222</v>
      </c>
      <c r="C37" t="s">
        <v>223</v>
      </c>
      <c r="D37" t="s">
        <v>224</v>
      </c>
      <c r="E37" t="s">
        <v>225</v>
      </c>
      <c r="F37" t="s">
        <v>226</v>
      </c>
      <c r="G37" t="s">
        <v>15</v>
      </c>
      <c r="H37">
        <v>25362</v>
      </c>
      <c r="I37" t="s">
        <v>25</v>
      </c>
    </row>
    <row r="38" spans="1:9" x14ac:dyDescent="0.3">
      <c r="A38" t="s">
        <v>227</v>
      </c>
      <c r="B38" t="s">
        <v>228</v>
      </c>
      <c r="C38" t="s">
        <v>229</v>
      </c>
      <c r="D38" t="s">
        <v>230</v>
      </c>
      <c r="E38" t="s">
        <v>231</v>
      </c>
      <c r="F38" t="s">
        <v>232</v>
      </c>
      <c r="G38" t="s">
        <v>15</v>
      </c>
      <c r="H38">
        <v>72204</v>
      </c>
      <c r="I38" t="s">
        <v>25</v>
      </c>
    </row>
    <row r="39" spans="1:9" x14ac:dyDescent="0.3">
      <c r="A39" t="s">
        <v>233</v>
      </c>
      <c r="B39" t="s">
        <v>234</v>
      </c>
      <c r="C39" t="s">
        <v>235</v>
      </c>
      <c r="D39" t="s">
        <v>236</v>
      </c>
      <c r="E39" t="s">
        <v>237</v>
      </c>
      <c r="F39" t="s">
        <v>238</v>
      </c>
      <c r="G39" t="s">
        <v>15</v>
      </c>
      <c r="H39">
        <v>80291</v>
      </c>
      <c r="I39" t="s">
        <v>25</v>
      </c>
    </row>
    <row r="40" spans="1:9" x14ac:dyDescent="0.3">
      <c r="A40" t="s">
        <v>239</v>
      </c>
      <c r="B40" t="s">
        <v>240</v>
      </c>
      <c r="C40" t="s">
        <v>241</v>
      </c>
      <c r="D40" t="s">
        <v>242</v>
      </c>
      <c r="E40" t="s">
        <v>243</v>
      </c>
      <c r="F40" t="s">
        <v>244</v>
      </c>
      <c r="G40" t="s">
        <v>15</v>
      </c>
      <c r="H40">
        <v>55458</v>
      </c>
      <c r="I40" t="s">
        <v>25</v>
      </c>
    </row>
    <row r="41" spans="1:9" x14ac:dyDescent="0.3">
      <c r="A41" t="s">
        <v>245</v>
      </c>
      <c r="B41" t="s">
        <v>246</v>
      </c>
      <c r="E41" t="s">
        <v>247</v>
      </c>
      <c r="F41" t="s">
        <v>248</v>
      </c>
      <c r="G41" t="s">
        <v>15</v>
      </c>
      <c r="H41">
        <v>85715</v>
      </c>
      <c r="I41" t="s">
        <v>16</v>
      </c>
    </row>
    <row r="42" spans="1:9" x14ac:dyDescent="0.3">
      <c r="A42" t="s">
        <v>249</v>
      </c>
      <c r="B42" t="s">
        <v>250</v>
      </c>
      <c r="D42" t="s">
        <v>251</v>
      </c>
      <c r="E42" t="s">
        <v>252</v>
      </c>
      <c r="F42" t="s">
        <v>253</v>
      </c>
      <c r="G42" t="s">
        <v>15</v>
      </c>
      <c r="H42">
        <v>70116</v>
      </c>
      <c r="I42" t="s">
        <v>25</v>
      </c>
    </row>
    <row r="43" spans="1:9" x14ac:dyDescent="0.3">
      <c r="A43" t="s">
        <v>254</v>
      </c>
      <c r="B43" t="s">
        <v>255</v>
      </c>
      <c r="C43" t="s">
        <v>256</v>
      </c>
      <c r="D43" t="s">
        <v>257</v>
      </c>
      <c r="E43" t="s">
        <v>258</v>
      </c>
      <c r="F43" t="s">
        <v>259</v>
      </c>
      <c r="G43" t="s">
        <v>15</v>
      </c>
      <c r="H43">
        <v>6183</v>
      </c>
      <c r="I43" t="s">
        <v>16</v>
      </c>
    </row>
    <row r="44" spans="1:9" x14ac:dyDescent="0.3">
      <c r="A44" t="s">
        <v>260</v>
      </c>
      <c r="B44" t="s">
        <v>261</v>
      </c>
      <c r="C44" t="s">
        <v>262</v>
      </c>
      <c r="D44" t="s">
        <v>263</v>
      </c>
      <c r="E44" t="s">
        <v>264</v>
      </c>
      <c r="F44" t="s">
        <v>265</v>
      </c>
      <c r="G44" t="s">
        <v>15</v>
      </c>
      <c r="H44">
        <v>84409</v>
      </c>
      <c r="I44" t="s">
        <v>16</v>
      </c>
    </row>
    <row r="45" spans="1:9" x14ac:dyDescent="0.3">
      <c r="A45" t="s">
        <v>266</v>
      </c>
      <c r="B45" t="s">
        <v>267</v>
      </c>
      <c r="D45" t="s">
        <v>268</v>
      </c>
      <c r="E45" t="s">
        <v>269</v>
      </c>
      <c r="F45" t="s">
        <v>270</v>
      </c>
      <c r="G45" t="s">
        <v>15</v>
      </c>
      <c r="H45">
        <v>2216</v>
      </c>
      <c r="I45" t="s">
        <v>25</v>
      </c>
    </row>
    <row r="46" spans="1:9" x14ac:dyDescent="0.3">
      <c r="A46" t="s">
        <v>271</v>
      </c>
      <c r="B46" t="s">
        <v>272</v>
      </c>
      <c r="C46" t="s">
        <v>273</v>
      </c>
      <c r="D46" t="s">
        <v>274</v>
      </c>
      <c r="E46" t="s">
        <v>275</v>
      </c>
      <c r="F46" t="s">
        <v>276</v>
      </c>
      <c r="G46" t="s">
        <v>15</v>
      </c>
      <c r="H46">
        <v>14604</v>
      </c>
      <c r="I46" t="s">
        <v>16</v>
      </c>
    </row>
    <row r="47" spans="1:9" x14ac:dyDescent="0.3">
      <c r="A47" t="s">
        <v>277</v>
      </c>
      <c r="B47" t="s">
        <v>278</v>
      </c>
      <c r="C47" t="s">
        <v>279</v>
      </c>
      <c r="D47" t="s">
        <v>280</v>
      </c>
      <c r="E47" t="s">
        <v>281</v>
      </c>
      <c r="F47" t="s">
        <v>282</v>
      </c>
      <c r="G47" t="s">
        <v>15</v>
      </c>
      <c r="H47">
        <v>10469</v>
      </c>
      <c r="I47" t="s">
        <v>25</v>
      </c>
    </row>
    <row r="48" spans="1:9" x14ac:dyDescent="0.3">
      <c r="A48" t="s">
        <v>283</v>
      </c>
      <c r="B48" t="s">
        <v>284</v>
      </c>
      <c r="D48" t="s">
        <v>285</v>
      </c>
      <c r="E48" t="s">
        <v>286</v>
      </c>
      <c r="F48" t="s">
        <v>287</v>
      </c>
      <c r="G48" t="s">
        <v>15</v>
      </c>
      <c r="H48">
        <v>35205</v>
      </c>
      <c r="I48" t="s">
        <v>16</v>
      </c>
    </row>
    <row r="49" spans="1:9" x14ac:dyDescent="0.3">
      <c r="A49" t="s">
        <v>288</v>
      </c>
      <c r="B49" t="s">
        <v>289</v>
      </c>
      <c r="C49" t="s">
        <v>290</v>
      </c>
      <c r="D49" t="s">
        <v>291</v>
      </c>
      <c r="E49" t="s">
        <v>292</v>
      </c>
      <c r="F49" t="s">
        <v>293</v>
      </c>
      <c r="G49" t="s">
        <v>15</v>
      </c>
      <c r="H49">
        <v>92415</v>
      </c>
      <c r="I49" t="s">
        <v>16</v>
      </c>
    </row>
    <row r="50" spans="1:9" x14ac:dyDescent="0.3">
      <c r="A50" t="s">
        <v>294</v>
      </c>
      <c r="B50" t="s">
        <v>295</v>
      </c>
      <c r="C50" t="s">
        <v>296</v>
      </c>
      <c r="E50" t="s">
        <v>297</v>
      </c>
      <c r="F50" t="s">
        <v>298</v>
      </c>
      <c r="G50" t="s">
        <v>15</v>
      </c>
      <c r="H50">
        <v>23514</v>
      </c>
      <c r="I50" t="s">
        <v>25</v>
      </c>
    </row>
    <row r="51" spans="1:9" x14ac:dyDescent="0.3">
      <c r="A51" t="s">
        <v>299</v>
      </c>
      <c r="B51" t="s">
        <v>300</v>
      </c>
      <c r="C51" t="s">
        <v>301</v>
      </c>
      <c r="D51" t="s">
        <v>302</v>
      </c>
      <c r="E51" t="s">
        <v>303</v>
      </c>
      <c r="F51" t="s">
        <v>304</v>
      </c>
      <c r="G51" t="s">
        <v>15</v>
      </c>
      <c r="H51">
        <v>20409</v>
      </c>
      <c r="I51" t="s">
        <v>25</v>
      </c>
    </row>
    <row r="52" spans="1:9" x14ac:dyDescent="0.3">
      <c r="A52" t="s">
        <v>305</v>
      </c>
      <c r="B52" t="s">
        <v>306</v>
      </c>
      <c r="C52" t="s">
        <v>307</v>
      </c>
      <c r="D52" t="s">
        <v>308</v>
      </c>
      <c r="E52" t="s">
        <v>309</v>
      </c>
      <c r="F52" t="s">
        <v>310</v>
      </c>
      <c r="G52" t="s">
        <v>15</v>
      </c>
      <c r="H52">
        <v>33355</v>
      </c>
      <c r="I52" t="s">
        <v>25</v>
      </c>
    </row>
    <row r="53" spans="1:9" x14ac:dyDescent="0.3">
      <c r="A53" t="s">
        <v>311</v>
      </c>
      <c r="B53" t="s">
        <v>312</v>
      </c>
      <c r="C53" t="s">
        <v>313</v>
      </c>
      <c r="D53" t="s">
        <v>314</v>
      </c>
      <c r="E53" t="s">
        <v>315</v>
      </c>
      <c r="F53" t="s">
        <v>22</v>
      </c>
      <c r="G53" t="s">
        <v>23</v>
      </c>
      <c r="H53" t="s">
        <v>24</v>
      </c>
      <c r="I53" t="s">
        <v>16</v>
      </c>
    </row>
    <row r="54" spans="1:9" x14ac:dyDescent="0.3">
      <c r="A54" t="s">
        <v>316</v>
      </c>
      <c r="B54" t="s">
        <v>317</v>
      </c>
      <c r="C54" t="s">
        <v>318</v>
      </c>
      <c r="E54" t="s">
        <v>319</v>
      </c>
      <c r="F54" t="s">
        <v>320</v>
      </c>
      <c r="G54" t="s">
        <v>219</v>
      </c>
      <c r="H54" t="s">
        <v>321</v>
      </c>
      <c r="I54" t="s">
        <v>25</v>
      </c>
    </row>
    <row r="55" spans="1:9" x14ac:dyDescent="0.3">
      <c r="A55" t="s">
        <v>322</v>
      </c>
      <c r="B55" t="s">
        <v>323</v>
      </c>
      <c r="C55" t="s">
        <v>324</v>
      </c>
      <c r="D55" t="s">
        <v>325</v>
      </c>
      <c r="E55" t="s">
        <v>326</v>
      </c>
      <c r="F55" t="s">
        <v>327</v>
      </c>
      <c r="G55" t="s">
        <v>15</v>
      </c>
      <c r="H55">
        <v>84605</v>
      </c>
      <c r="I55" t="s">
        <v>25</v>
      </c>
    </row>
    <row r="56" spans="1:9" x14ac:dyDescent="0.3">
      <c r="A56" t="s">
        <v>328</v>
      </c>
      <c r="B56" t="s">
        <v>329</v>
      </c>
      <c r="C56" t="s">
        <v>330</v>
      </c>
      <c r="D56" t="s">
        <v>331</v>
      </c>
      <c r="E56" t="s">
        <v>332</v>
      </c>
      <c r="F56" t="s">
        <v>333</v>
      </c>
      <c r="G56" t="s">
        <v>15</v>
      </c>
      <c r="H56">
        <v>43666</v>
      </c>
      <c r="I56" t="s">
        <v>25</v>
      </c>
    </row>
    <row r="57" spans="1:9" x14ac:dyDescent="0.3">
      <c r="A57" t="s">
        <v>334</v>
      </c>
      <c r="B57" t="s">
        <v>335</v>
      </c>
      <c r="D57" t="s">
        <v>336</v>
      </c>
      <c r="E57" t="s">
        <v>337</v>
      </c>
      <c r="F57" t="s">
        <v>338</v>
      </c>
      <c r="G57" t="s">
        <v>15</v>
      </c>
      <c r="H57">
        <v>8650</v>
      </c>
      <c r="I57" t="s">
        <v>25</v>
      </c>
    </row>
    <row r="58" spans="1:9" x14ac:dyDescent="0.3">
      <c r="A58" t="s">
        <v>339</v>
      </c>
      <c r="B58" t="s">
        <v>340</v>
      </c>
      <c r="C58" t="s">
        <v>341</v>
      </c>
      <c r="D58" t="s">
        <v>342</v>
      </c>
      <c r="E58" t="s">
        <v>343</v>
      </c>
      <c r="F58" t="s">
        <v>344</v>
      </c>
      <c r="G58" t="s">
        <v>15</v>
      </c>
      <c r="H58">
        <v>33686</v>
      </c>
      <c r="I58" t="s">
        <v>16</v>
      </c>
    </row>
    <row r="59" spans="1:9" x14ac:dyDescent="0.3">
      <c r="A59" t="s">
        <v>345</v>
      </c>
      <c r="B59" t="s">
        <v>346</v>
      </c>
      <c r="C59" t="s">
        <v>347</v>
      </c>
      <c r="D59" t="s">
        <v>348</v>
      </c>
      <c r="E59" t="s">
        <v>349</v>
      </c>
      <c r="F59" t="s">
        <v>350</v>
      </c>
      <c r="G59" t="s">
        <v>15</v>
      </c>
      <c r="H59">
        <v>32590</v>
      </c>
      <c r="I59" t="s">
        <v>25</v>
      </c>
    </row>
    <row r="60" spans="1:9" x14ac:dyDescent="0.3">
      <c r="A60" t="s">
        <v>351</v>
      </c>
      <c r="B60" t="s">
        <v>352</v>
      </c>
      <c r="D60" t="s">
        <v>353</v>
      </c>
      <c r="E60" t="s">
        <v>354</v>
      </c>
      <c r="F60" t="s">
        <v>355</v>
      </c>
      <c r="G60" t="s">
        <v>15</v>
      </c>
      <c r="H60">
        <v>33543</v>
      </c>
      <c r="I60" t="s">
        <v>16</v>
      </c>
    </row>
    <row r="61" spans="1:9" x14ac:dyDescent="0.3">
      <c r="A61" t="s">
        <v>356</v>
      </c>
      <c r="B61" t="s">
        <v>357</v>
      </c>
      <c r="C61" t="s">
        <v>358</v>
      </c>
      <c r="E61" t="s">
        <v>359</v>
      </c>
      <c r="F61" t="s">
        <v>360</v>
      </c>
      <c r="G61" t="s">
        <v>15</v>
      </c>
      <c r="H61">
        <v>55123</v>
      </c>
      <c r="I61" t="s">
        <v>16</v>
      </c>
    </row>
    <row r="62" spans="1:9" x14ac:dyDescent="0.3">
      <c r="A62" t="s">
        <v>361</v>
      </c>
      <c r="B62" t="s">
        <v>362</v>
      </c>
      <c r="C62" t="s">
        <v>363</v>
      </c>
      <c r="D62" t="s">
        <v>364</v>
      </c>
      <c r="E62" t="s">
        <v>365</v>
      </c>
      <c r="F62" t="s">
        <v>366</v>
      </c>
      <c r="G62" t="s">
        <v>15</v>
      </c>
      <c r="H62">
        <v>46862</v>
      </c>
      <c r="I62" t="s">
        <v>25</v>
      </c>
    </row>
    <row r="63" spans="1:9" x14ac:dyDescent="0.3">
      <c r="A63" t="s">
        <v>367</v>
      </c>
      <c r="B63" t="s">
        <v>368</v>
      </c>
      <c r="D63" t="s">
        <v>369</v>
      </c>
      <c r="E63" t="s">
        <v>370</v>
      </c>
      <c r="F63" t="s">
        <v>371</v>
      </c>
      <c r="G63" t="s">
        <v>219</v>
      </c>
      <c r="H63" t="s">
        <v>372</v>
      </c>
      <c r="I63" t="s">
        <v>16</v>
      </c>
    </row>
    <row r="64" spans="1:9" x14ac:dyDescent="0.3">
      <c r="A64" t="s">
        <v>373</v>
      </c>
      <c r="B64" t="s">
        <v>374</v>
      </c>
      <c r="D64" t="s">
        <v>375</v>
      </c>
      <c r="E64" t="s">
        <v>376</v>
      </c>
      <c r="F64" t="s">
        <v>377</v>
      </c>
      <c r="G64" t="s">
        <v>15</v>
      </c>
      <c r="H64">
        <v>34114</v>
      </c>
      <c r="I64" t="s">
        <v>16</v>
      </c>
    </row>
    <row r="65" spans="1:9" x14ac:dyDescent="0.3">
      <c r="A65" t="s">
        <v>378</v>
      </c>
      <c r="B65" t="s">
        <v>379</v>
      </c>
      <c r="C65" t="s">
        <v>380</v>
      </c>
      <c r="D65" t="s">
        <v>381</v>
      </c>
      <c r="E65" t="s">
        <v>382</v>
      </c>
      <c r="F65" t="s">
        <v>383</v>
      </c>
      <c r="G65" t="s">
        <v>15</v>
      </c>
      <c r="H65">
        <v>60681</v>
      </c>
      <c r="I65" t="s">
        <v>25</v>
      </c>
    </row>
    <row r="66" spans="1:9" x14ac:dyDescent="0.3">
      <c r="A66" t="s">
        <v>384</v>
      </c>
      <c r="B66" t="s">
        <v>385</v>
      </c>
      <c r="D66" t="s">
        <v>386</v>
      </c>
      <c r="E66" t="s">
        <v>387</v>
      </c>
      <c r="F66" t="s">
        <v>388</v>
      </c>
      <c r="G66" t="s">
        <v>15</v>
      </c>
      <c r="H66">
        <v>7104</v>
      </c>
      <c r="I66" t="s">
        <v>16</v>
      </c>
    </row>
    <row r="67" spans="1:9" x14ac:dyDescent="0.3">
      <c r="A67" t="s">
        <v>389</v>
      </c>
      <c r="B67" t="s">
        <v>390</v>
      </c>
      <c r="C67" t="s">
        <v>391</v>
      </c>
      <c r="D67" t="s">
        <v>392</v>
      </c>
      <c r="E67" t="s">
        <v>393</v>
      </c>
      <c r="F67" t="s">
        <v>394</v>
      </c>
      <c r="G67" t="s">
        <v>15</v>
      </c>
      <c r="H67">
        <v>22184</v>
      </c>
      <c r="I67" t="s">
        <v>16</v>
      </c>
    </row>
    <row r="68" spans="1:9" x14ac:dyDescent="0.3">
      <c r="A68" t="s">
        <v>395</v>
      </c>
      <c r="B68" t="s">
        <v>396</v>
      </c>
      <c r="C68" t="s">
        <v>397</v>
      </c>
      <c r="D68" t="s">
        <v>398</v>
      </c>
      <c r="E68" t="s">
        <v>399</v>
      </c>
      <c r="F68" t="s">
        <v>400</v>
      </c>
      <c r="G68" t="s">
        <v>15</v>
      </c>
      <c r="H68">
        <v>76178</v>
      </c>
      <c r="I68" t="s">
        <v>16</v>
      </c>
    </row>
    <row r="69" spans="1:9" x14ac:dyDescent="0.3">
      <c r="A69" t="s">
        <v>401</v>
      </c>
      <c r="B69" t="s">
        <v>402</v>
      </c>
      <c r="C69" t="s">
        <v>403</v>
      </c>
      <c r="D69" t="s">
        <v>404</v>
      </c>
      <c r="E69" t="s">
        <v>405</v>
      </c>
      <c r="F69" t="s">
        <v>406</v>
      </c>
      <c r="G69" t="s">
        <v>15</v>
      </c>
      <c r="H69">
        <v>91505</v>
      </c>
      <c r="I69" t="s">
        <v>25</v>
      </c>
    </row>
    <row r="70" spans="1:9" x14ac:dyDescent="0.3">
      <c r="A70" t="s">
        <v>407</v>
      </c>
      <c r="B70" t="s">
        <v>408</v>
      </c>
      <c r="C70" t="s">
        <v>409</v>
      </c>
      <c r="D70" t="s">
        <v>410</v>
      </c>
      <c r="E70" t="s">
        <v>411</v>
      </c>
      <c r="F70" t="s">
        <v>412</v>
      </c>
      <c r="G70" t="s">
        <v>15</v>
      </c>
      <c r="H70">
        <v>37665</v>
      </c>
      <c r="I70" t="s">
        <v>25</v>
      </c>
    </row>
    <row r="71" spans="1:9" x14ac:dyDescent="0.3">
      <c r="A71" t="s">
        <v>413</v>
      </c>
      <c r="B71" t="s">
        <v>414</v>
      </c>
      <c r="C71" t="s">
        <v>415</v>
      </c>
      <c r="D71" t="s">
        <v>416</v>
      </c>
      <c r="E71" t="s">
        <v>417</v>
      </c>
      <c r="F71" t="s">
        <v>418</v>
      </c>
      <c r="G71" t="s">
        <v>219</v>
      </c>
      <c r="H71" t="s">
        <v>419</v>
      </c>
      <c r="I71" t="s">
        <v>16</v>
      </c>
    </row>
    <row r="72" spans="1:9" x14ac:dyDescent="0.3">
      <c r="A72" t="s">
        <v>420</v>
      </c>
      <c r="B72" t="s">
        <v>421</v>
      </c>
      <c r="C72" t="s">
        <v>422</v>
      </c>
      <c r="D72" t="s">
        <v>423</v>
      </c>
      <c r="E72" t="s">
        <v>424</v>
      </c>
      <c r="F72" t="s">
        <v>425</v>
      </c>
      <c r="G72" t="s">
        <v>15</v>
      </c>
      <c r="H72">
        <v>43231</v>
      </c>
      <c r="I72" t="s">
        <v>25</v>
      </c>
    </row>
    <row r="73" spans="1:9" x14ac:dyDescent="0.3">
      <c r="A73" t="s">
        <v>426</v>
      </c>
      <c r="B73" t="s">
        <v>427</v>
      </c>
      <c r="C73" t="s">
        <v>428</v>
      </c>
      <c r="D73" t="s">
        <v>429</v>
      </c>
      <c r="E73" t="s">
        <v>430</v>
      </c>
      <c r="F73" t="s">
        <v>431</v>
      </c>
      <c r="G73" t="s">
        <v>23</v>
      </c>
      <c r="H73" t="s">
        <v>432</v>
      </c>
      <c r="I73" t="s">
        <v>25</v>
      </c>
    </row>
    <row r="74" spans="1:9" x14ac:dyDescent="0.3">
      <c r="A74" t="s">
        <v>433</v>
      </c>
      <c r="B74" t="s">
        <v>434</v>
      </c>
      <c r="D74" t="s">
        <v>435</v>
      </c>
      <c r="E74" t="s">
        <v>436</v>
      </c>
      <c r="F74" t="s">
        <v>253</v>
      </c>
      <c r="G74" t="s">
        <v>15</v>
      </c>
      <c r="H74">
        <v>70183</v>
      </c>
      <c r="I74" t="s">
        <v>25</v>
      </c>
    </row>
    <row r="75" spans="1:9" x14ac:dyDescent="0.3">
      <c r="A75" t="s">
        <v>437</v>
      </c>
      <c r="B75" t="s">
        <v>438</v>
      </c>
      <c r="D75" t="s">
        <v>439</v>
      </c>
      <c r="E75" t="s">
        <v>440</v>
      </c>
      <c r="F75" t="s">
        <v>441</v>
      </c>
      <c r="G75" t="s">
        <v>15</v>
      </c>
      <c r="H75">
        <v>28230</v>
      </c>
      <c r="I75" t="s">
        <v>16</v>
      </c>
    </row>
    <row r="76" spans="1:9" x14ac:dyDescent="0.3">
      <c r="A76" t="s">
        <v>442</v>
      </c>
      <c r="B76" t="s">
        <v>443</v>
      </c>
      <c r="C76" t="s">
        <v>444</v>
      </c>
      <c r="D76" t="s">
        <v>445</v>
      </c>
      <c r="E76" t="s">
        <v>446</v>
      </c>
      <c r="F76" t="s">
        <v>37</v>
      </c>
      <c r="G76" t="s">
        <v>15</v>
      </c>
      <c r="H76">
        <v>1114</v>
      </c>
      <c r="I76" t="s">
        <v>16</v>
      </c>
    </row>
    <row r="77" spans="1:9" x14ac:dyDescent="0.3">
      <c r="A77" t="s">
        <v>447</v>
      </c>
      <c r="B77" t="s">
        <v>448</v>
      </c>
      <c r="C77" t="s">
        <v>449</v>
      </c>
      <c r="D77" t="s">
        <v>450</v>
      </c>
      <c r="E77" t="s">
        <v>451</v>
      </c>
      <c r="F77" t="s">
        <v>452</v>
      </c>
      <c r="G77" t="s">
        <v>23</v>
      </c>
      <c r="H77" t="s">
        <v>453</v>
      </c>
      <c r="I77" t="s">
        <v>16</v>
      </c>
    </row>
    <row r="78" spans="1:9" x14ac:dyDescent="0.3">
      <c r="A78" t="s">
        <v>454</v>
      </c>
      <c r="B78" t="s">
        <v>455</v>
      </c>
      <c r="D78" t="s">
        <v>456</v>
      </c>
      <c r="E78" t="s">
        <v>457</v>
      </c>
      <c r="F78" t="s">
        <v>458</v>
      </c>
      <c r="G78" t="s">
        <v>23</v>
      </c>
      <c r="H78" t="s">
        <v>459</v>
      </c>
      <c r="I78" t="s">
        <v>16</v>
      </c>
    </row>
    <row r="79" spans="1:9" x14ac:dyDescent="0.3">
      <c r="A79" t="s">
        <v>460</v>
      </c>
      <c r="B79" t="s">
        <v>461</v>
      </c>
      <c r="C79" t="s">
        <v>462</v>
      </c>
      <c r="D79" t="s">
        <v>463</v>
      </c>
      <c r="E79" t="s">
        <v>464</v>
      </c>
      <c r="F79" t="s">
        <v>465</v>
      </c>
      <c r="G79" t="s">
        <v>15</v>
      </c>
      <c r="H79">
        <v>79705</v>
      </c>
      <c r="I79" t="s">
        <v>25</v>
      </c>
    </row>
    <row r="80" spans="1:9" x14ac:dyDescent="0.3">
      <c r="A80" t="s">
        <v>466</v>
      </c>
      <c r="B80" t="s">
        <v>467</v>
      </c>
      <c r="C80" t="s">
        <v>468</v>
      </c>
      <c r="D80" t="s">
        <v>469</v>
      </c>
      <c r="E80" t="s">
        <v>470</v>
      </c>
      <c r="F80" t="s">
        <v>471</v>
      </c>
      <c r="G80" t="s">
        <v>15</v>
      </c>
      <c r="H80">
        <v>75323</v>
      </c>
      <c r="I80" t="s">
        <v>16</v>
      </c>
    </row>
    <row r="81" spans="1:9" x14ac:dyDescent="0.3">
      <c r="A81" t="s">
        <v>472</v>
      </c>
      <c r="B81" t="s">
        <v>473</v>
      </c>
      <c r="C81" t="s">
        <v>474</v>
      </c>
      <c r="D81" t="s">
        <v>475</v>
      </c>
      <c r="E81" t="s">
        <v>476</v>
      </c>
      <c r="F81" t="s">
        <v>477</v>
      </c>
      <c r="G81" t="s">
        <v>15</v>
      </c>
      <c r="H81">
        <v>20189</v>
      </c>
      <c r="I81" t="s">
        <v>25</v>
      </c>
    </row>
    <row r="82" spans="1:9" x14ac:dyDescent="0.3">
      <c r="A82" t="s">
        <v>478</v>
      </c>
      <c r="B82" t="s">
        <v>479</v>
      </c>
      <c r="C82" t="s">
        <v>480</v>
      </c>
      <c r="D82" t="s">
        <v>481</v>
      </c>
      <c r="E82" t="s">
        <v>482</v>
      </c>
      <c r="F82" t="s">
        <v>483</v>
      </c>
      <c r="G82" t="s">
        <v>15</v>
      </c>
      <c r="H82">
        <v>94627</v>
      </c>
      <c r="I82" t="s">
        <v>16</v>
      </c>
    </row>
    <row r="83" spans="1:9" x14ac:dyDescent="0.3">
      <c r="A83" t="s">
        <v>484</v>
      </c>
      <c r="B83" t="s">
        <v>485</v>
      </c>
      <c r="C83" t="s">
        <v>486</v>
      </c>
      <c r="D83" t="s">
        <v>487</v>
      </c>
      <c r="E83" t="s">
        <v>488</v>
      </c>
      <c r="F83" t="s">
        <v>489</v>
      </c>
      <c r="G83" t="s">
        <v>15</v>
      </c>
      <c r="H83">
        <v>80930</v>
      </c>
      <c r="I83" t="s">
        <v>16</v>
      </c>
    </row>
    <row r="84" spans="1:9" x14ac:dyDescent="0.3">
      <c r="A84" t="s">
        <v>490</v>
      </c>
      <c r="B84" t="s">
        <v>491</v>
      </c>
      <c r="C84" t="s">
        <v>492</v>
      </c>
      <c r="D84" t="s">
        <v>493</v>
      </c>
      <c r="E84" t="s">
        <v>494</v>
      </c>
      <c r="F84" t="s">
        <v>495</v>
      </c>
      <c r="G84" t="s">
        <v>23</v>
      </c>
      <c r="H84" t="s">
        <v>496</v>
      </c>
      <c r="I84" t="s">
        <v>16</v>
      </c>
    </row>
    <row r="85" spans="1:9" x14ac:dyDescent="0.3">
      <c r="A85" t="s">
        <v>497</v>
      </c>
      <c r="B85" t="s">
        <v>498</v>
      </c>
      <c r="D85" t="s">
        <v>499</v>
      </c>
      <c r="E85" t="s">
        <v>500</v>
      </c>
      <c r="F85" t="s">
        <v>501</v>
      </c>
      <c r="G85" t="s">
        <v>15</v>
      </c>
      <c r="H85">
        <v>14205</v>
      </c>
      <c r="I85" t="s">
        <v>16</v>
      </c>
    </row>
    <row r="86" spans="1:9" x14ac:dyDescent="0.3">
      <c r="A86" t="s">
        <v>502</v>
      </c>
      <c r="B86" t="s">
        <v>503</v>
      </c>
      <c r="C86" t="s">
        <v>504</v>
      </c>
      <c r="D86" t="s">
        <v>505</v>
      </c>
      <c r="E86" t="s">
        <v>506</v>
      </c>
      <c r="F86" t="s">
        <v>507</v>
      </c>
      <c r="G86" t="s">
        <v>15</v>
      </c>
      <c r="H86">
        <v>93715</v>
      </c>
      <c r="I86" t="s">
        <v>25</v>
      </c>
    </row>
    <row r="87" spans="1:9" x14ac:dyDescent="0.3">
      <c r="A87" t="s">
        <v>508</v>
      </c>
      <c r="B87" t="s">
        <v>509</v>
      </c>
      <c r="C87" t="s">
        <v>510</v>
      </c>
      <c r="E87" t="s">
        <v>511</v>
      </c>
      <c r="F87" t="s">
        <v>400</v>
      </c>
      <c r="G87" t="s">
        <v>15</v>
      </c>
      <c r="H87">
        <v>76121</v>
      </c>
      <c r="I87" t="s">
        <v>25</v>
      </c>
    </row>
    <row r="88" spans="1:9" x14ac:dyDescent="0.3">
      <c r="A88" t="s">
        <v>512</v>
      </c>
      <c r="B88" t="s">
        <v>513</v>
      </c>
      <c r="C88" t="s">
        <v>514</v>
      </c>
      <c r="E88" t="s">
        <v>515</v>
      </c>
      <c r="F88" t="s">
        <v>516</v>
      </c>
      <c r="G88" t="s">
        <v>15</v>
      </c>
      <c r="H88">
        <v>73179</v>
      </c>
      <c r="I88" t="s">
        <v>16</v>
      </c>
    </row>
    <row r="89" spans="1:9" x14ac:dyDescent="0.3">
      <c r="A89" t="s">
        <v>517</v>
      </c>
      <c r="B89" t="s">
        <v>518</v>
      </c>
      <c r="C89" t="s">
        <v>519</v>
      </c>
      <c r="E89" t="s">
        <v>520</v>
      </c>
      <c r="F89" t="s">
        <v>521</v>
      </c>
      <c r="G89" t="s">
        <v>15</v>
      </c>
      <c r="H89">
        <v>77705</v>
      </c>
      <c r="I89" t="s">
        <v>25</v>
      </c>
    </row>
    <row r="90" spans="1:9" x14ac:dyDescent="0.3">
      <c r="A90" t="s">
        <v>522</v>
      </c>
      <c r="B90" t="s">
        <v>523</v>
      </c>
      <c r="C90" t="s">
        <v>524</v>
      </c>
      <c r="E90" t="s">
        <v>525</v>
      </c>
      <c r="F90" t="s">
        <v>526</v>
      </c>
      <c r="G90" t="s">
        <v>15</v>
      </c>
      <c r="H90">
        <v>89519</v>
      </c>
      <c r="I90" t="s">
        <v>25</v>
      </c>
    </row>
    <row r="91" spans="1:9" x14ac:dyDescent="0.3">
      <c r="A91" t="s">
        <v>527</v>
      </c>
      <c r="B91" t="s">
        <v>528</v>
      </c>
      <c r="C91" t="s">
        <v>529</v>
      </c>
      <c r="D91" t="s">
        <v>530</v>
      </c>
      <c r="E91" t="s">
        <v>531</v>
      </c>
      <c r="F91" t="s">
        <v>532</v>
      </c>
      <c r="G91" t="s">
        <v>15</v>
      </c>
      <c r="H91">
        <v>64136</v>
      </c>
      <c r="I91" t="s">
        <v>25</v>
      </c>
    </row>
    <row r="92" spans="1:9" x14ac:dyDescent="0.3">
      <c r="A92" t="s">
        <v>533</v>
      </c>
      <c r="B92" t="s">
        <v>534</v>
      </c>
      <c r="D92" t="s">
        <v>535</v>
      </c>
      <c r="E92" t="s">
        <v>536</v>
      </c>
      <c r="F92" t="s">
        <v>22</v>
      </c>
      <c r="G92" t="s">
        <v>23</v>
      </c>
      <c r="H92" t="s">
        <v>24</v>
      </c>
      <c r="I92" t="s">
        <v>16</v>
      </c>
    </row>
    <row r="93" spans="1:9" x14ac:dyDescent="0.3">
      <c r="A93" t="s">
        <v>537</v>
      </c>
      <c r="B93" t="s">
        <v>538</v>
      </c>
      <c r="C93" t="s">
        <v>539</v>
      </c>
      <c r="D93" t="s">
        <v>540</v>
      </c>
      <c r="E93" t="s">
        <v>541</v>
      </c>
      <c r="F93" t="s">
        <v>542</v>
      </c>
      <c r="G93" t="s">
        <v>15</v>
      </c>
      <c r="H93">
        <v>92878</v>
      </c>
      <c r="I93" t="s">
        <v>25</v>
      </c>
    </row>
    <row r="94" spans="1:9" x14ac:dyDescent="0.3">
      <c r="A94" t="s">
        <v>543</v>
      </c>
      <c r="B94" t="s">
        <v>544</v>
      </c>
      <c r="D94" t="s">
        <v>545</v>
      </c>
      <c r="E94" t="s">
        <v>546</v>
      </c>
      <c r="F94" t="s">
        <v>547</v>
      </c>
      <c r="G94" t="s">
        <v>15</v>
      </c>
      <c r="H94">
        <v>78759</v>
      </c>
      <c r="I94" t="s">
        <v>16</v>
      </c>
    </row>
    <row r="95" spans="1:9" x14ac:dyDescent="0.3">
      <c r="A95" t="s">
        <v>548</v>
      </c>
      <c r="B95" t="s">
        <v>549</v>
      </c>
      <c r="C95" t="s">
        <v>550</v>
      </c>
      <c r="D95" t="s">
        <v>551</v>
      </c>
      <c r="E95" t="s">
        <v>552</v>
      </c>
      <c r="F95" t="s">
        <v>553</v>
      </c>
      <c r="G95" t="s">
        <v>219</v>
      </c>
      <c r="H95" t="s">
        <v>554</v>
      </c>
      <c r="I95" t="s">
        <v>16</v>
      </c>
    </row>
    <row r="96" spans="1:9" x14ac:dyDescent="0.3">
      <c r="A96" t="s">
        <v>555</v>
      </c>
      <c r="B96" t="s">
        <v>556</v>
      </c>
      <c r="E96" t="s">
        <v>557</v>
      </c>
      <c r="F96" t="s">
        <v>558</v>
      </c>
      <c r="G96" t="s">
        <v>23</v>
      </c>
      <c r="H96" t="s">
        <v>559</v>
      </c>
      <c r="I96" t="s">
        <v>16</v>
      </c>
    </row>
    <row r="97" spans="1:9" x14ac:dyDescent="0.3">
      <c r="A97" t="s">
        <v>560</v>
      </c>
      <c r="B97" t="s">
        <v>561</v>
      </c>
      <c r="C97" t="s">
        <v>562</v>
      </c>
      <c r="E97" t="s">
        <v>563</v>
      </c>
      <c r="F97" t="s">
        <v>507</v>
      </c>
      <c r="G97" t="s">
        <v>15</v>
      </c>
      <c r="H97">
        <v>93762</v>
      </c>
      <c r="I97" t="s">
        <v>25</v>
      </c>
    </row>
    <row r="98" spans="1:9" x14ac:dyDescent="0.3">
      <c r="A98" t="s">
        <v>564</v>
      </c>
      <c r="B98" t="s">
        <v>565</v>
      </c>
      <c r="C98" t="s">
        <v>566</v>
      </c>
      <c r="E98" t="s">
        <v>567</v>
      </c>
      <c r="F98" t="s">
        <v>99</v>
      </c>
      <c r="G98" t="s">
        <v>15</v>
      </c>
      <c r="H98">
        <v>63150</v>
      </c>
      <c r="I98" t="s">
        <v>25</v>
      </c>
    </row>
    <row r="99" spans="1:9" x14ac:dyDescent="0.3">
      <c r="A99" t="s">
        <v>568</v>
      </c>
      <c r="B99" t="s">
        <v>569</v>
      </c>
      <c r="C99" t="s">
        <v>570</v>
      </c>
      <c r="D99" t="s">
        <v>571</v>
      </c>
      <c r="E99" t="s">
        <v>572</v>
      </c>
      <c r="F99" t="s">
        <v>507</v>
      </c>
      <c r="G99" t="s">
        <v>15</v>
      </c>
      <c r="H99">
        <v>93726</v>
      </c>
      <c r="I99" t="s">
        <v>25</v>
      </c>
    </row>
    <row r="100" spans="1:9" x14ac:dyDescent="0.3">
      <c r="A100" t="s">
        <v>573</v>
      </c>
      <c r="B100" t="s">
        <v>574</v>
      </c>
      <c r="D100" t="s">
        <v>575</v>
      </c>
      <c r="E100" t="s">
        <v>576</v>
      </c>
      <c r="F100" t="s">
        <v>577</v>
      </c>
      <c r="G100" t="s">
        <v>23</v>
      </c>
      <c r="H100" t="s">
        <v>578</v>
      </c>
      <c r="I100" t="s">
        <v>25</v>
      </c>
    </row>
    <row r="101" spans="1:9" x14ac:dyDescent="0.3">
      <c r="A101" t="s">
        <v>579</v>
      </c>
      <c r="B101" t="s">
        <v>580</v>
      </c>
      <c r="D101" t="s">
        <v>581</v>
      </c>
      <c r="E101" t="s">
        <v>582</v>
      </c>
      <c r="F101" t="s">
        <v>425</v>
      </c>
      <c r="G101" t="s">
        <v>15</v>
      </c>
      <c r="H101">
        <v>43210</v>
      </c>
      <c r="I101" t="s">
        <v>16</v>
      </c>
    </row>
    <row r="102" spans="1:9" x14ac:dyDescent="0.3">
      <c r="A102" t="s">
        <v>583</v>
      </c>
      <c r="B102" t="s">
        <v>584</v>
      </c>
      <c r="D102" t="s">
        <v>585</v>
      </c>
      <c r="E102" t="s">
        <v>586</v>
      </c>
      <c r="F102" t="s">
        <v>587</v>
      </c>
      <c r="G102" t="s">
        <v>15</v>
      </c>
      <c r="H102">
        <v>95205</v>
      </c>
      <c r="I102" t="s">
        <v>16</v>
      </c>
    </row>
    <row r="103" spans="1:9" x14ac:dyDescent="0.3">
      <c r="A103" t="s">
        <v>588</v>
      </c>
      <c r="B103" t="s">
        <v>589</v>
      </c>
      <c r="C103" t="s">
        <v>590</v>
      </c>
      <c r="D103" t="s">
        <v>591</v>
      </c>
      <c r="E103" t="s">
        <v>592</v>
      </c>
      <c r="F103" t="s">
        <v>593</v>
      </c>
      <c r="G103" t="s">
        <v>23</v>
      </c>
      <c r="H103" t="s">
        <v>594</v>
      </c>
      <c r="I103" t="s">
        <v>16</v>
      </c>
    </row>
    <row r="104" spans="1:9" x14ac:dyDescent="0.3">
      <c r="A104" t="s">
        <v>595</v>
      </c>
      <c r="B104" t="s">
        <v>596</v>
      </c>
      <c r="C104" t="s">
        <v>597</v>
      </c>
      <c r="D104" t="s">
        <v>598</v>
      </c>
      <c r="E104" t="s">
        <v>599</v>
      </c>
      <c r="F104" t="s">
        <v>600</v>
      </c>
      <c r="G104" t="s">
        <v>23</v>
      </c>
      <c r="H104" t="s">
        <v>578</v>
      </c>
      <c r="I104" t="s">
        <v>16</v>
      </c>
    </row>
    <row r="105" spans="1:9" x14ac:dyDescent="0.3">
      <c r="A105" t="s">
        <v>601</v>
      </c>
      <c r="B105" t="s">
        <v>602</v>
      </c>
      <c r="C105" t="s">
        <v>603</v>
      </c>
      <c r="D105" t="s">
        <v>604</v>
      </c>
      <c r="E105" t="s">
        <v>605</v>
      </c>
      <c r="F105" t="s">
        <v>276</v>
      </c>
      <c r="G105" t="s">
        <v>15</v>
      </c>
      <c r="H105">
        <v>14652</v>
      </c>
      <c r="I105" t="s">
        <v>25</v>
      </c>
    </row>
    <row r="106" spans="1:9" x14ac:dyDescent="0.3">
      <c r="A106" t="s">
        <v>606</v>
      </c>
      <c r="B106" t="s">
        <v>607</v>
      </c>
      <c r="C106" t="s">
        <v>608</v>
      </c>
      <c r="D106" t="s">
        <v>609</v>
      </c>
      <c r="E106" t="s">
        <v>610</v>
      </c>
      <c r="F106" t="s">
        <v>611</v>
      </c>
      <c r="G106" t="s">
        <v>15</v>
      </c>
      <c r="H106">
        <v>35487</v>
      </c>
      <c r="I106" t="s">
        <v>25</v>
      </c>
    </row>
    <row r="107" spans="1:9" x14ac:dyDescent="0.3">
      <c r="A107" t="s">
        <v>612</v>
      </c>
      <c r="B107" t="s">
        <v>613</v>
      </c>
      <c r="C107" t="s">
        <v>614</v>
      </c>
      <c r="D107" t="s">
        <v>615</v>
      </c>
      <c r="E107" t="s">
        <v>616</v>
      </c>
      <c r="F107" t="s">
        <v>116</v>
      </c>
      <c r="G107" t="s">
        <v>15</v>
      </c>
      <c r="H107">
        <v>77260</v>
      </c>
      <c r="I107" t="s">
        <v>16</v>
      </c>
    </row>
    <row r="108" spans="1:9" x14ac:dyDescent="0.3">
      <c r="A108" t="s">
        <v>617</v>
      </c>
      <c r="B108" t="s">
        <v>618</v>
      </c>
      <c r="C108" t="s">
        <v>619</v>
      </c>
      <c r="D108" t="s">
        <v>620</v>
      </c>
      <c r="E108" t="s">
        <v>621</v>
      </c>
      <c r="F108" t="s">
        <v>622</v>
      </c>
      <c r="G108" t="s">
        <v>15</v>
      </c>
      <c r="H108">
        <v>88514</v>
      </c>
      <c r="I108" t="s">
        <v>25</v>
      </c>
    </row>
    <row r="109" spans="1:9" x14ac:dyDescent="0.3">
      <c r="A109" t="s">
        <v>623</v>
      </c>
      <c r="B109" t="s">
        <v>624</v>
      </c>
      <c r="C109" t="s">
        <v>625</v>
      </c>
      <c r="D109" t="s">
        <v>626</v>
      </c>
      <c r="E109" t="s">
        <v>627</v>
      </c>
      <c r="F109" t="s">
        <v>489</v>
      </c>
      <c r="G109" t="s">
        <v>15</v>
      </c>
      <c r="H109">
        <v>80935</v>
      </c>
      <c r="I109" t="s">
        <v>16</v>
      </c>
    </row>
    <row r="110" spans="1:9" x14ac:dyDescent="0.3">
      <c r="A110" t="s">
        <v>628</v>
      </c>
      <c r="B110" t="s">
        <v>629</v>
      </c>
      <c r="D110" t="s">
        <v>630</v>
      </c>
      <c r="E110" t="s">
        <v>631</v>
      </c>
      <c r="F110" t="s">
        <v>366</v>
      </c>
      <c r="G110" t="s">
        <v>15</v>
      </c>
      <c r="H110">
        <v>46862</v>
      </c>
      <c r="I110" t="s">
        <v>25</v>
      </c>
    </row>
    <row r="111" spans="1:9" x14ac:dyDescent="0.3">
      <c r="A111" t="s">
        <v>632</v>
      </c>
      <c r="B111" t="s">
        <v>633</v>
      </c>
      <c r="C111" t="s">
        <v>634</v>
      </c>
      <c r="D111" t="s">
        <v>635</v>
      </c>
      <c r="E111" t="s">
        <v>636</v>
      </c>
      <c r="F111" t="s">
        <v>637</v>
      </c>
      <c r="G111" t="s">
        <v>15</v>
      </c>
      <c r="H111">
        <v>11054</v>
      </c>
      <c r="I111" t="s">
        <v>16</v>
      </c>
    </row>
    <row r="112" spans="1:9" x14ac:dyDescent="0.3">
      <c r="A112" t="s">
        <v>638</v>
      </c>
      <c r="B112" t="s">
        <v>639</v>
      </c>
      <c r="C112" t="s">
        <v>640</v>
      </c>
      <c r="D112" t="s">
        <v>641</v>
      </c>
      <c r="E112" t="s">
        <v>642</v>
      </c>
      <c r="F112" t="s">
        <v>37</v>
      </c>
      <c r="G112" t="s">
        <v>15</v>
      </c>
      <c r="H112">
        <v>1105</v>
      </c>
      <c r="I112" t="s">
        <v>16</v>
      </c>
    </row>
    <row r="113" spans="1:9" x14ac:dyDescent="0.3">
      <c r="A113" t="s">
        <v>643</v>
      </c>
      <c r="B113" t="s">
        <v>644</v>
      </c>
      <c r="C113" t="s">
        <v>645</v>
      </c>
      <c r="E113" t="s">
        <v>646</v>
      </c>
      <c r="F113" t="s">
        <v>350</v>
      </c>
      <c r="G113" t="s">
        <v>15</v>
      </c>
      <c r="H113">
        <v>32575</v>
      </c>
      <c r="I113" t="s">
        <v>25</v>
      </c>
    </row>
    <row r="114" spans="1:9" x14ac:dyDescent="0.3">
      <c r="A114" t="s">
        <v>647</v>
      </c>
      <c r="B114" t="s">
        <v>648</v>
      </c>
      <c r="C114" t="s">
        <v>649</v>
      </c>
      <c r="D114" t="s">
        <v>650</v>
      </c>
      <c r="E114" t="s">
        <v>651</v>
      </c>
      <c r="F114" t="s">
        <v>88</v>
      </c>
      <c r="G114" t="s">
        <v>15</v>
      </c>
      <c r="H114">
        <v>23242</v>
      </c>
      <c r="I114" t="s">
        <v>25</v>
      </c>
    </row>
    <row r="115" spans="1:9" x14ac:dyDescent="0.3">
      <c r="A115" t="s">
        <v>652</v>
      </c>
      <c r="B115" t="s">
        <v>653</v>
      </c>
      <c r="C115" t="s">
        <v>654</v>
      </c>
      <c r="D115" t="s">
        <v>655</v>
      </c>
      <c r="E115" t="s">
        <v>656</v>
      </c>
      <c r="F115" t="s">
        <v>657</v>
      </c>
      <c r="G115" t="s">
        <v>23</v>
      </c>
      <c r="H115" t="s">
        <v>658</v>
      </c>
      <c r="I115" t="s">
        <v>25</v>
      </c>
    </row>
    <row r="116" spans="1:9" x14ac:dyDescent="0.3">
      <c r="A116" t="s">
        <v>659</v>
      </c>
      <c r="B116" t="s">
        <v>660</v>
      </c>
      <c r="D116" t="s">
        <v>661</v>
      </c>
      <c r="E116" t="s">
        <v>662</v>
      </c>
      <c r="F116" t="s">
        <v>663</v>
      </c>
      <c r="G116" t="s">
        <v>15</v>
      </c>
      <c r="H116">
        <v>25705</v>
      </c>
      <c r="I116" t="s">
        <v>25</v>
      </c>
    </row>
    <row r="117" spans="1:9" x14ac:dyDescent="0.3">
      <c r="A117" t="s">
        <v>664</v>
      </c>
      <c r="B117" t="s">
        <v>665</v>
      </c>
      <c r="C117" t="s">
        <v>666</v>
      </c>
      <c r="D117" t="s">
        <v>667</v>
      </c>
      <c r="E117" t="s">
        <v>668</v>
      </c>
      <c r="F117" t="s">
        <v>287</v>
      </c>
      <c r="G117" t="s">
        <v>219</v>
      </c>
      <c r="H117" t="s">
        <v>669</v>
      </c>
      <c r="I117" t="s">
        <v>25</v>
      </c>
    </row>
    <row r="118" spans="1:9" x14ac:dyDescent="0.3">
      <c r="A118" t="s">
        <v>670</v>
      </c>
      <c r="B118" t="s">
        <v>671</v>
      </c>
      <c r="C118" t="s">
        <v>672</v>
      </c>
      <c r="D118" t="s">
        <v>673</v>
      </c>
      <c r="E118" t="s">
        <v>674</v>
      </c>
      <c r="F118" t="s">
        <v>675</v>
      </c>
      <c r="G118" t="s">
        <v>23</v>
      </c>
      <c r="H118" t="s">
        <v>676</v>
      </c>
      <c r="I118" t="s">
        <v>16</v>
      </c>
    </row>
    <row r="119" spans="1:9" x14ac:dyDescent="0.3">
      <c r="A119" t="s">
        <v>677</v>
      </c>
      <c r="B119" t="s">
        <v>678</v>
      </c>
      <c r="C119" t="s">
        <v>679</v>
      </c>
      <c r="D119" t="s">
        <v>680</v>
      </c>
      <c r="E119" t="s">
        <v>681</v>
      </c>
      <c r="F119" t="s">
        <v>54</v>
      </c>
      <c r="G119" t="s">
        <v>15</v>
      </c>
      <c r="H119">
        <v>45432</v>
      </c>
      <c r="I119" t="s">
        <v>25</v>
      </c>
    </row>
    <row r="120" spans="1:9" x14ac:dyDescent="0.3">
      <c r="A120" t="s">
        <v>682</v>
      </c>
      <c r="B120" t="s">
        <v>683</v>
      </c>
      <c r="C120" t="s">
        <v>684</v>
      </c>
      <c r="D120" t="s">
        <v>685</v>
      </c>
      <c r="E120" t="s">
        <v>686</v>
      </c>
      <c r="F120" t="s">
        <v>687</v>
      </c>
      <c r="G120" t="s">
        <v>15</v>
      </c>
      <c r="H120">
        <v>99507</v>
      </c>
      <c r="I120" t="s">
        <v>16</v>
      </c>
    </row>
    <row r="121" spans="1:9" x14ac:dyDescent="0.3">
      <c r="A121" t="s">
        <v>688</v>
      </c>
      <c r="B121" t="s">
        <v>689</v>
      </c>
      <c r="C121" t="s">
        <v>690</v>
      </c>
      <c r="D121" t="s">
        <v>691</v>
      </c>
      <c r="E121" t="s">
        <v>692</v>
      </c>
      <c r="F121" t="s">
        <v>693</v>
      </c>
      <c r="G121" t="s">
        <v>15</v>
      </c>
      <c r="H121">
        <v>37215</v>
      </c>
      <c r="I121" t="s">
        <v>25</v>
      </c>
    </row>
    <row r="122" spans="1:9" x14ac:dyDescent="0.3">
      <c r="A122" t="s">
        <v>694</v>
      </c>
      <c r="B122" t="s">
        <v>695</v>
      </c>
      <c r="C122" t="s">
        <v>696</v>
      </c>
      <c r="D122" t="s">
        <v>697</v>
      </c>
      <c r="E122" t="s">
        <v>698</v>
      </c>
      <c r="F122" t="s">
        <v>66</v>
      </c>
      <c r="G122" t="s">
        <v>15</v>
      </c>
      <c r="H122">
        <v>90040</v>
      </c>
      <c r="I122" t="s">
        <v>16</v>
      </c>
    </row>
    <row r="123" spans="1:9" x14ac:dyDescent="0.3">
      <c r="A123" t="s">
        <v>699</v>
      </c>
      <c r="B123" t="s">
        <v>700</v>
      </c>
      <c r="C123" t="s">
        <v>701</v>
      </c>
      <c r="D123" t="s">
        <v>702</v>
      </c>
      <c r="E123" t="s">
        <v>703</v>
      </c>
      <c r="F123" t="s">
        <v>441</v>
      </c>
      <c r="G123" t="s">
        <v>15</v>
      </c>
      <c r="H123">
        <v>28289</v>
      </c>
      <c r="I123" t="s">
        <v>25</v>
      </c>
    </row>
    <row r="124" spans="1:9" x14ac:dyDescent="0.3">
      <c r="A124" t="s">
        <v>704</v>
      </c>
      <c r="B124" t="s">
        <v>705</v>
      </c>
      <c r="C124" t="s">
        <v>706</v>
      </c>
      <c r="D124" t="s">
        <v>707</v>
      </c>
      <c r="E124" t="s">
        <v>708</v>
      </c>
      <c r="F124" t="s">
        <v>238</v>
      </c>
      <c r="G124" t="s">
        <v>15</v>
      </c>
      <c r="H124">
        <v>80217</v>
      </c>
      <c r="I124" t="s">
        <v>16</v>
      </c>
    </row>
    <row r="125" spans="1:9" x14ac:dyDescent="0.3">
      <c r="A125" t="s">
        <v>709</v>
      </c>
      <c r="B125" t="s">
        <v>710</v>
      </c>
      <c r="C125" t="s">
        <v>711</v>
      </c>
      <c r="D125" t="s">
        <v>712</v>
      </c>
      <c r="E125" t="s">
        <v>713</v>
      </c>
      <c r="F125" t="s">
        <v>714</v>
      </c>
      <c r="G125" t="s">
        <v>15</v>
      </c>
      <c r="H125">
        <v>6912</v>
      </c>
      <c r="I125" t="s">
        <v>25</v>
      </c>
    </row>
    <row r="126" spans="1:9" x14ac:dyDescent="0.3">
      <c r="A126" t="s">
        <v>715</v>
      </c>
      <c r="B126" t="s">
        <v>716</v>
      </c>
      <c r="C126" t="s">
        <v>717</v>
      </c>
      <c r="D126" t="s">
        <v>718</v>
      </c>
      <c r="E126" t="s">
        <v>719</v>
      </c>
      <c r="F126" t="s">
        <v>720</v>
      </c>
      <c r="G126" t="s">
        <v>15</v>
      </c>
      <c r="H126">
        <v>23605</v>
      </c>
      <c r="I126" t="s">
        <v>16</v>
      </c>
    </row>
    <row r="127" spans="1:9" x14ac:dyDescent="0.3">
      <c r="A127" t="s">
        <v>721</v>
      </c>
      <c r="B127" t="s">
        <v>722</v>
      </c>
      <c r="C127" t="s">
        <v>723</v>
      </c>
      <c r="D127" t="s">
        <v>724</v>
      </c>
      <c r="E127" t="s">
        <v>725</v>
      </c>
      <c r="F127" t="s">
        <v>726</v>
      </c>
      <c r="G127" t="s">
        <v>23</v>
      </c>
      <c r="H127" t="s">
        <v>727</v>
      </c>
      <c r="I127" t="s">
        <v>16</v>
      </c>
    </row>
    <row r="128" spans="1:9" x14ac:dyDescent="0.3">
      <c r="A128" t="s">
        <v>728</v>
      </c>
      <c r="B128" t="s">
        <v>729</v>
      </c>
      <c r="C128" t="s">
        <v>730</v>
      </c>
      <c r="D128" t="s">
        <v>731</v>
      </c>
      <c r="E128" t="s">
        <v>732</v>
      </c>
      <c r="F128" t="s">
        <v>687</v>
      </c>
      <c r="G128" t="s">
        <v>15</v>
      </c>
      <c r="H128">
        <v>99599</v>
      </c>
      <c r="I128" t="s">
        <v>25</v>
      </c>
    </row>
    <row r="129" spans="1:9" x14ac:dyDescent="0.3">
      <c r="A129" t="s">
        <v>733</v>
      </c>
      <c r="B129" t="s">
        <v>734</v>
      </c>
      <c r="C129" t="s">
        <v>735</v>
      </c>
      <c r="D129" t="s">
        <v>736</v>
      </c>
      <c r="E129" t="s">
        <v>737</v>
      </c>
      <c r="F129" t="s">
        <v>521</v>
      </c>
      <c r="G129" t="s">
        <v>23</v>
      </c>
      <c r="H129" t="s">
        <v>738</v>
      </c>
      <c r="I129" t="s">
        <v>25</v>
      </c>
    </row>
    <row r="130" spans="1:9" x14ac:dyDescent="0.3">
      <c r="A130" t="s">
        <v>739</v>
      </c>
      <c r="B130" t="s">
        <v>740</v>
      </c>
      <c r="C130" t="s">
        <v>741</v>
      </c>
      <c r="D130" t="s">
        <v>742</v>
      </c>
      <c r="E130" t="s">
        <v>743</v>
      </c>
      <c r="F130" t="s">
        <v>744</v>
      </c>
      <c r="G130" t="s">
        <v>15</v>
      </c>
      <c r="H130">
        <v>58122</v>
      </c>
      <c r="I130" t="s">
        <v>25</v>
      </c>
    </row>
    <row r="131" spans="1:9" x14ac:dyDescent="0.3">
      <c r="A131" t="s">
        <v>745</v>
      </c>
      <c r="B131" t="s">
        <v>746</v>
      </c>
      <c r="C131" t="s">
        <v>747</v>
      </c>
      <c r="D131" t="s">
        <v>748</v>
      </c>
      <c r="E131" t="s">
        <v>749</v>
      </c>
      <c r="F131" t="s">
        <v>750</v>
      </c>
      <c r="G131" t="s">
        <v>15</v>
      </c>
      <c r="H131">
        <v>47737</v>
      </c>
      <c r="I131" t="s">
        <v>16</v>
      </c>
    </row>
    <row r="132" spans="1:9" x14ac:dyDescent="0.3">
      <c r="A132" t="s">
        <v>751</v>
      </c>
      <c r="B132" t="s">
        <v>752</v>
      </c>
      <c r="D132" t="s">
        <v>753</v>
      </c>
      <c r="E132" t="s">
        <v>754</v>
      </c>
      <c r="F132" t="s">
        <v>657</v>
      </c>
      <c r="G132" t="s">
        <v>23</v>
      </c>
      <c r="H132" t="s">
        <v>658</v>
      </c>
      <c r="I132" t="s">
        <v>16</v>
      </c>
    </row>
    <row r="133" spans="1:9" x14ac:dyDescent="0.3">
      <c r="A133" t="s">
        <v>755</v>
      </c>
      <c r="B133" t="s">
        <v>756</v>
      </c>
      <c r="C133" t="s">
        <v>757</v>
      </c>
      <c r="D133" t="s">
        <v>758</v>
      </c>
      <c r="E133" t="s">
        <v>759</v>
      </c>
      <c r="F133" t="s">
        <v>441</v>
      </c>
      <c r="G133" t="s">
        <v>15</v>
      </c>
      <c r="H133">
        <v>28210</v>
      </c>
      <c r="I133" t="s">
        <v>16</v>
      </c>
    </row>
    <row r="134" spans="1:9" x14ac:dyDescent="0.3">
      <c r="A134" t="s">
        <v>760</v>
      </c>
      <c r="B134" t="s">
        <v>761</v>
      </c>
      <c r="C134" t="s">
        <v>762</v>
      </c>
      <c r="D134" t="s">
        <v>763</v>
      </c>
      <c r="E134" t="s">
        <v>764</v>
      </c>
      <c r="F134" t="s">
        <v>765</v>
      </c>
      <c r="G134" t="s">
        <v>15</v>
      </c>
      <c r="H134">
        <v>35815</v>
      </c>
      <c r="I134" t="s">
        <v>16</v>
      </c>
    </row>
    <row r="135" spans="1:9" x14ac:dyDescent="0.3">
      <c r="A135" t="s">
        <v>766</v>
      </c>
      <c r="B135" t="s">
        <v>767</v>
      </c>
      <c r="C135" t="s">
        <v>768</v>
      </c>
      <c r="D135" t="s">
        <v>769</v>
      </c>
      <c r="E135" t="s">
        <v>770</v>
      </c>
      <c r="F135" t="s">
        <v>771</v>
      </c>
      <c r="G135" t="s">
        <v>15</v>
      </c>
      <c r="H135">
        <v>92725</v>
      </c>
      <c r="I135" t="s">
        <v>25</v>
      </c>
    </row>
    <row r="136" spans="1:9" x14ac:dyDescent="0.3">
      <c r="A136" t="s">
        <v>772</v>
      </c>
      <c r="B136" t="s">
        <v>773</v>
      </c>
      <c r="E136" t="s">
        <v>774</v>
      </c>
      <c r="F136" t="s">
        <v>304</v>
      </c>
      <c r="G136" t="s">
        <v>15</v>
      </c>
      <c r="H136">
        <v>20520</v>
      </c>
      <c r="I136" t="s">
        <v>16</v>
      </c>
    </row>
    <row r="137" spans="1:9" x14ac:dyDescent="0.3">
      <c r="A137" t="s">
        <v>775</v>
      </c>
      <c r="B137" t="s">
        <v>776</v>
      </c>
      <c r="C137" t="s">
        <v>777</v>
      </c>
      <c r="D137" t="s">
        <v>778</v>
      </c>
      <c r="E137" t="s">
        <v>779</v>
      </c>
      <c r="F137" t="s">
        <v>780</v>
      </c>
      <c r="G137" t="s">
        <v>23</v>
      </c>
      <c r="H137" t="s">
        <v>781</v>
      </c>
      <c r="I137" t="s">
        <v>25</v>
      </c>
    </row>
    <row r="138" spans="1:9" x14ac:dyDescent="0.3">
      <c r="A138" t="s">
        <v>782</v>
      </c>
      <c r="B138" t="s">
        <v>783</v>
      </c>
      <c r="C138" t="s">
        <v>784</v>
      </c>
      <c r="D138" t="s">
        <v>785</v>
      </c>
      <c r="E138" t="s">
        <v>786</v>
      </c>
      <c r="F138" t="s">
        <v>99</v>
      </c>
      <c r="G138" t="s">
        <v>15</v>
      </c>
      <c r="H138">
        <v>63131</v>
      </c>
      <c r="I138" t="s">
        <v>25</v>
      </c>
    </row>
    <row r="139" spans="1:9" x14ac:dyDescent="0.3">
      <c r="A139" t="s">
        <v>787</v>
      </c>
      <c r="B139" t="s">
        <v>788</v>
      </c>
      <c r="D139" t="s">
        <v>789</v>
      </c>
      <c r="E139" t="s">
        <v>790</v>
      </c>
      <c r="F139" t="s">
        <v>206</v>
      </c>
      <c r="G139" t="s">
        <v>23</v>
      </c>
      <c r="H139" t="s">
        <v>207</v>
      </c>
      <c r="I139" t="s">
        <v>25</v>
      </c>
    </row>
    <row r="140" spans="1:9" x14ac:dyDescent="0.3">
      <c r="A140" t="s">
        <v>791</v>
      </c>
      <c r="B140" t="s">
        <v>792</v>
      </c>
      <c r="D140" t="s">
        <v>793</v>
      </c>
      <c r="E140" t="s">
        <v>794</v>
      </c>
      <c r="F140" t="s">
        <v>795</v>
      </c>
      <c r="G140" t="s">
        <v>15</v>
      </c>
      <c r="H140">
        <v>96805</v>
      </c>
      <c r="I140" t="s">
        <v>25</v>
      </c>
    </row>
    <row r="141" spans="1:9" x14ac:dyDescent="0.3">
      <c r="A141" t="s">
        <v>796</v>
      </c>
      <c r="B141" t="s">
        <v>797</v>
      </c>
      <c r="D141" t="s">
        <v>798</v>
      </c>
      <c r="E141" t="s">
        <v>799</v>
      </c>
      <c r="F141" t="s">
        <v>542</v>
      </c>
      <c r="G141" t="s">
        <v>15</v>
      </c>
      <c r="H141">
        <v>92878</v>
      </c>
      <c r="I141" t="s">
        <v>16</v>
      </c>
    </row>
    <row r="142" spans="1:9" x14ac:dyDescent="0.3">
      <c r="A142" t="s">
        <v>800</v>
      </c>
      <c r="B142" t="s">
        <v>801</v>
      </c>
      <c r="C142" t="s">
        <v>802</v>
      </c>
      <c r="D142" t="s">
        <v>803</v>
      </c>
      <c r="E142" t="s">
        <v>804</v>
      </c>
      <c r="F142" t="s">
        <v>805</v>
      </c>
      <c r="G142" t="s">
        <v>23</v>
      </c>
      <c r="H142" t="s">
        <v>738</v>
      </c>
      <c r="I142" t="s">
        <v>16</v>
      </c>
    </row>
    <row r="143" spans="1:9" x14ac:dyDescent="0.3">
      <c r="A143" t="s">
        <v>806</v>
      </c>
      <c r="B143" t="s">
        <v>807</v>
      </c>
      <c r="C143" t="s">
        <v>808</v>
      </c>
      <c r="D143" t="s">
        <v>809</v>
      </c>
      <c r="E143" t="s">
        <v>810</v>
      </c>
      <c r="F143" t="s">
        <v>304</v>
      </c>
      <c r="G143" t="s">
        <v>15</v>
      </c>
      <c r="H143">
        <v>20520</v>
      </c>
      <c r="I143" t="s">
        <v>16</v>
      </c>
    </row>
    <row r="144" spans="1:9" x14ac:dyDescent="0.3">
      <c r="A144" t="s">
        <v>811</v>
      </c>
      <c r="B144" t="s">
        <v>812</v>
      </c>
      <c r="E144" t="s">
        <v>813</v>
      </c>
      <c r="F144" t="s">
        <v>814</v>
      </c>
      <c r="G144" t="s">
        <v>23</v>
      </c>
      <c r="H144" t="s">
        <v>453</v>
      </c>
      <c r="I144" t="s">
        <v>16</v>
      </c>
    </row>
    <row r="145" spans="1:9" x14ac:dyDescent="0.3">
      <c r="A145" t="s">
        <v>815</v>
      </c>
      <c r="B145" t="s">
        <v>816</v>
      </c>
      <c r="C145" t="s">
        <v>817</v>
      </c>
      <c r="D145" t="s">
        <v>818</v>
      </c>
      <c r="E145" t="s">
        <v>819</v>
      </c>
      <c r="F145" t="s">
        <v>116</v>
      </c>
      <c r="G145" t="s">
        <v>15</v>
      </c>
      <c r="H145">
        <v>77281</v>
      </c>
      <c r="I145" t="s">
        <v>25</v>
      </c>
    </row>
    <row r="146" spans="1:9" x14ac:dyDescent="0.3">
      <c r="A146" t="s">
        <v>820</v>
      </c>
      <c r="B146" t="s">
        <v>821</v>
      </c>
      <c r="C146" t="s">
        <v>822</v>
      </c>
      <c r="D146" t="s">
        <v>823</v>
      </c>
      <c r="E146" t="s">
        <v>824</v>
      </c>
      <c r="F146" t="s">
        <v>825</v>
      </c>
      <c r="G146" t="s">
        <v>15</v>
      </c>
      <c r="H146">
        <v>92668</v>
      </c>
      <c r="I146" t="s">
        <v>16</v>
      </c>
    </row>
    <row r="147" spans="1:9" x14ac:dyDescent="0.3">
      <c r="A147" t="s">
        <v>826</v>
      </c>
      <c r="B147" t="s">
        <v>827</v>
      </c>
      <c r="C147" t="s">
        <v>828</v>
      </c>
      <c r="D147" t="s">
        <v>829</v>
      </c>
      <c r="E147" t="s">
        <v>830</v>
      </c>
      <c r="F147" t="s">
        <v>622</v>
      </c>
      <c r="G147" t="s">
        <v>15</v>
      </c>
      <c r="H147">
        <v>88553</v>
      </c>
      <c r="I147" t="s">
        <v>25</v>
      </c>
    </row>
    <row r="148" spans="1:9" x14ac:dyDescent="0.3">
      <c r="A148" t="s">
        <v>831</v>
      </c>
      <c r="B148" t="s">
        <v>832</v>
      </c>
      <c r="C148" t="s">
        <v>833</v>
      </c>
      <c r="D148" t="s">
        <v>834</v>
      </c>
      <c r="E148" t="s">
        <v>835</v>
      </c>
      <c r="F148" t="s">
        <v>836</v>
      </c>
      <c r="G148" t="s">
        <v>15</v>
      </c>
      <c r="H148">
        <v>89714</v>
      </c>
      <c r="I148" t="s">
        <v>25</v>
      </c>
    </row>
    <row r="149" spans="1:9" x14ac:dyDescent="0.3">
      <c r="A149" t="s">
        <v>837</v>
      </c>
      <c r="B149" t="s">
        <v>838</v>
      </c>
      <c r="C149" t="s">
        <v>839</v>
      </c>
      <c r="D149" t="s">
        <v>840</v>
      </c>
      <c r="E149" t="s">
        <v>841</v>
      </c>
      <c r="F149" t="s">
        <v>400</v>
      </c>
      <c r="G149" t="s">
        <v>15</v>
      </c>
      <c r="H149">
        <v>76105</v>
      </c>
      <c r="I149" t="s">
        <v>16</v>
      </c>
    </row>
    <row r="150" spans="1:9" x14ac:dyDescent="0.3">
      <c r="A150" t="s">
        <v>842</v>
      </c>
      <c r="B150" t="s">
        <v>843</v>
      </c>
      <c r="C150" t="s">
        <v>844</v>
      </c>
      <c r="D150" t="s">
        <v>845</v>
      </c>
      <c r="E150" t="s">
        <v>846</v>
      </c>
      <c r="F150" t="s">
        <v>327</v>
      </c>
      <c r="G150" t="s">
        <v>15</v>
      </c>
      <c r="H150">
        <v>84605</v>
      </c>
      <c r="I150" t="s">
        <v>16</v>
      </c>
    </row>
    <row r="151" spans="1:9" x14ac:dyDescent="0.3">
      <c r="A151" t="s">
        <v>847</v>
      </c>
      <c r="B151" t="s">
        <v>848</v>
      </c>
      <c r="D151" t="s">
        <v>849</v>
      </c>
      <c r="E151" t="s">
        <v>850</v>
      </c>
      <c r="F151" t="s">
        <v>851</v>
      </c>
      <c r="G151" t="s">
        <v>15</v>
      </c>
      <c r="H151">
        <v>33487</v>
      </c>
      <c r="I151" t="s">
        <v>16</v>
      </c>
    </row>
    <row r="152" spans="1:9" x14ac:dyDescent="0.3">
      <c r="A152" t="s">
        <v>852</v>
      </c>
      <c r="B152" t="s">
        <v>853</v>
      </c>
      <c r="C152" t="s">
        <v>854</v>
      </c>
      <c r="D152" t="s">
        <v>855</v>
      </c>
      <c r="E152" t="s">
        <v>856</v>
      </c>
      <c r="F152" t="s">
        <v>857</v>
      </c>
      <c r="G152" t="s">
        <v>15</v>
      </c>
      <c r="H152">
        <v>24040</v>
      </c>
      <c r="I152" t="s">
        <v>16</v>
      </c>
    </row>
    <row r="153" spans="1:9" x14ac:dyDescent="0.3">
      <c r="A153" t="s">
        <v>858</v>
      </c>
      <c r="B153" t="s">
        <v>859</v>
      </c>
      <c r="D153" t="s">
        <v>860</v>
      </c>
      <c r="E153" t="s">
        <v>861</v>
      </c>
      <c r="F153" t="s">
        <v>862</v>
      </c>
      <c r="G153" t="s">
        <v>15</v>
      </c>
      <c r="H153">
        <v>50369</v>
      </c>
      <c r="I153" t="s">
        <v>16</v>
      </c>
    </row>
    <row r="154" spans="1:9" x14ac:dyDescent="0.3">
      <c r="A154" t="s">
        <v>863</v>
      </c>
      <c r="B154" t="s">
        <v>864</v>
      </c>
      <c r="C154" t="s">
        <v>865</v>
      </c>
      <c r="D154" t="s">
        <v>866</v>
      </c>
      <c r="E154" t="s">
        <v>867</v>
      </c>
      <c r="F154" t="s">
        <v>795</v>
      </c>
      <c r="G154" t="s">
        <v>15</v>
      </c>
      <c r="H154">
        <v>96805</v>
      </c>
      <c r="I154" t="s">
        <v>16</v>
      </c>
    </row>
    <row r="155" spans="1:9" x14ac:dyDescent="0.3">
      <c r="A155" t="s">
        <v>868</v>
      </c>
      <c r="B155" t="s">
        <v>869</v>
      </c>
      <c r="D155" t="s">
        <v>870</v>
      </c>
      <c r="E155" t="s">
        <v>871</v>
      </c>
      <c r="F155" t="s">
        <v>310</v>
      </c>
      <c r="G155" t="s">
        <v>15</v>
      </c>
      <c r="H155">
        <v>33345</v>
      </c>
      <c r="I155" t="s">
        <v>25</v>
      </c>
    </row>
    <row r="156" spans="1:9" x14ac:dyDescent="0.3">
      <c r="A156" t="s">
        <v>872</v>
      </c>
      <c r="B156" t="s">
        <v>873</v>
      </c>
      <c r="C156" t="s">
        <v>874</v>
      </c>
      <c r="D156" t="s">
        <v>875</v>
      </c>
      <c r="E156" t="s">
        <v>876</v>
      </c>
      <c r="F156" t="s">
        <v>104</v>
      </c>
      <c r="G156" t="s">
        <v>15</v>
      </c>
      <c r="H156">
        <v>19172</v>
      </c>
      <c r="I156" t="s">
        <v>25</v>
      </c>
    </row>
    <row r="157" spans="1:9" x14ac:dyDescent="0.3">
      <c r="A157" t="s">
        <v>877</v>
      </c>
      <c r="B157" t="s">
        <v>878</v>
      </c>
      <c r="C157" t="s">
        <v>879</v>
      </c>
      <c r="D157" t="s">
        <v>880</v>
      </c>
      <c r="E157" t="s">
        <v>881</v>
      </c>
      <c r="F157" t="s">
        <v>882</v>
      </c>
      <c r="G157" t="s">
        <v>15</v>
      </c>
      <c r="H157">
        <v>6854</v>
      </c>
      <c r="I157" t="s">
        <v>16</v>
      </c>
    </row>
    <row r="158" spans="1:9" x14ac:dyDescent="0.3">
      <c r="A158" t="s">
        <v>883</v>
      </c>
      <c r="B158" t="s">
        <v>884</v>
      </c>
      <c r="C158" t="s">
        <v>885</v>
      </c>
      <c r="D158" t="s">
        <v>886</v>
      </c>
      <c r="E158" t="s">
        <v>887</v>
      </c>
      <c r="F158" t="s">
        <v>888</v>
      </c>
      <c r="G158" t="s">
        <v>15</v>
      </c>
      <c r="H158">
        <v>76011</v>
      </c>
      <c r="I158" t="s">
        <v>16</v>
      </c>
    </row>
    <row r="159" spans="1:9" x14ac:dyDescent="0.3">
      <c r="A159" t="s">
        <v>889</v>
      </c>
      <c r="B159" t="s">
        <v>890</v>
      </c>
      <c r="C159" t="s">
        <v>891</v>
      </c>
      <c r="D159" t="s">
        <v>892</v>
      </c>
      <c r="E159" t="s">
        <v>893</v>
      </c>
      <c r="F159" t="s">
        <v>894</v>
      </c>
      <c r="G159" t="s">
        <v>23</v>
      </c>
      <c r="H159" t="s">
        <v>895</v>
      </c>
      <c r="I159" t="s">
        <v>25</v>
      </c>
    </row>
    <row r="160" spans="1:9" x14ac:dyDescent="0.3">
      <c r="A160" t="s">
        <v>896</v>
      </c>
      <c r="B160" t="s">
        <v>897</v>
      </c>
      <c r="D160" t="s">
        <v>898</v>
      </c>
      <c r="E160" t="s">
        <v>899</v>
      </c>
      <c r="F160" t="s">
        <v>900</v>
      </c>
      <c r="G160" t="s">
        <v>15</v>
      </c>
      <c r="H160">
        <v>37416</v>
      </c>
      <c r="I160" t="s">
        <v>16</v>
      </c>
    </row>
    <row r="161" spans="1:9" x14ac:dyDescent="0.3">
      <c r="A161" t="s">
        <v>901</v>
      </c>
      <c r="B161" t="s">
        <v>902</v>
      </c>
      <c r="D161" t="s">
        <v>903</v>
      </c>
      <c r="E161" t="s">
        <v>904</v>
      </c>
      <c r="F161" t="s">
        <v>110</v>
      </c>
      <c r="G161" t="s">
        <v>15</v>
      </c>
      <c r="H161">
        <v>97296</v>
      </c>
      <c r="I161" t="s">
        <v>25</v>
      </c>
    </row>
    <row r="162" spans="1:9" x14ac:dyDescent="0.3">
      <c r="A162" t="s">
        <v>905</v>
      </c>
      <c r="B162" t="s">
        <v>906</v>
      </c>
      <c r="C162" t="s">
        <v>907</v>
      </c>
      <c r="D162" t="s">
        <v>908</v>
      </c>
      <c r="E162" t="s">
        <v>909</v>
      </c>
      <c r="F162" t="s">
        <v>516</v>
      </c>
      <c r="G162" t="s">
        <v>15</v>
      </c>
      <c r="H162">
        <v>73135</v>
      </c>
      <c r="I162" t="s">
        <v>25</v>
      </c>
    </row>
    <row r="163" spans="1:9" x14ac:dyDescent="0.3">
      <c r="A163" t="s">
        <v>910</v>
      </c>
      <c r="B163" t="s">
        <v>911</v>
      </c>
      <c r="C163" t="s">
        <v>912</v>
      </c>
      <c r="D163" t="s">
        <v>913</v>
      </c>
      <c r="E163" t="s">
        <v>914</v>
      </c>
      <c r="F163" t="s">
        <v>304</v>
      </c>
      <c r="G163" t="s">
        <v>15</v>
      </c>
      <c r="H163">
        <v>20520</v>
      </c>
      <c r="I163" t="s">
        <v>25</v>
      </c>
    </row>
    <row r="164" spans="1:9" x14ac:dyDescent="0.3">
      <c r="A164" t="s">
        <v>915</v>
      </c>
      <c r="B164" t="s">
        <v>916</v>
      </c>
      <c r="C164" t="s">
        <v>917</v>
      </c>
      <c r="D164" t="s">
        <v>918</v>
      </c>
      <c r="E164" t="s">
        <v>919</v>
      </c>
      <c r="F164" t="s">
        <v>920</v>
      </c>
      <c r="G164" t="s">
        <v>15</v>
      </c>
      <c r="H164">
        <v>27415</v>
      </c>
      <c r="I164" t="s">
        <v>16</v>
      </c>
    </row>
    <row r="165" spans="1:9" x14ac:dyDescent="0.3">
      <c r="A165" t="s">
        <v>921</v>
      </c>
      <c r="B165" t="s">
        <v>922</v>
      </c>
      <c r="C165" t="s">
        <v>923</v>
      </c>
      <c r="D165" t="s">
        <v>924</v>
      </c>
      <c r="E165" t="s">
        <v>925</v>
      </c>
      <c r="F165" t="s">
        <v>926</v>
      </c>
      <c r="G165" t="s">
        <v>15</v>
      </c>
      <c r="H165">
        <v>22313</v>
      </c>
      <c r="I165" t="s">
        <v>25</v>
      </c>
    </row>
    <row r="166" spans="1:9" x14ac:dyDescent="0.3">
      <c r="A166" t="s">
        <v>927</v>
      </c>
      <c r="B166" t="s">
        <v>928</v>
      </c>
      <c r="C166" t="s">
        <v>929</v>
      </c>
      <c r="D166" t="s">
        <v>930</v>
      </c>
      <c r="E166" t="s">
        <v>931</v>
      </c>
      <c r="F166" t="s">
        <v>932</v>
      </c>
      <c r="G166" t="s">
        <v>23</v>
      </c>
      <c r="H166" t="s">
        <v>933</v>
      </c>
      <c r="I166" t="s">
        <v>25</v>
      </c>
    </row>
    <row r="167" spans="1:9" x14ac:dyDescent="0.3">
      <c r="A167" t="s">
        <v>934</v>
      </c>
      <c r="B167" t="s">
        <v>935</v>
      </c>
      <c r="D167" t="s">
        <v>936</v>
      </c>
      <c r="E167" t="s">
        <v>937</v>
      </c>
      <c r="F167" t="s">
        <v>938</v>
      </c>
      <c r="G167" t="s">
        <v>15</v>
      </c>
      <c r="H167">
        <v>53405</v>
      </c>
      <c r="I167" t="s">
        <v>16</v>
      </c>
    </row>
    <row r="168" spans="1:9" x14ac:dyDescent="0.3">
      <c r="A168" t="s">
        <v>939</v>
      </c>
      <c r="B168" t="s">
        <v>940</v>
      </c>
      <c r="D168" t="s">
        <v>941</v>
      </c>
      <c r="E168" t="s">
        <v>942</v>
      </c>
      <c r="F168" t="s">
        <v>943</v>
      </c>
      <c r="G168" t="s">
        <v>15</v>
      </c>
      <c r="H168">
        <v>34629</v>
      </c>
      <c r="I168" t="s">
        <v>16</v>
      </c>
    </row>
    <row r="169" spans="1:9" x14ac:dyDescent="0.3">
      <c r="A169" t="s">
        <v>944</v>
      </c>
      <c r="B169" t="s">
        <v>945</v>
      </c>
      <c r="C169" t="s">
        <v>946</v>
      </c>
      <c r="D169" t="s">
        <v>947</v>
      </c>
      <c r="E169" t="s">
        <v>948</v>
      </c>
      <c r="F169" t="s">
        <v>938</v>
      </c>
      <c r="G169" t="s">
        <v>15</v>
      </c>
      <c r="H169">
        <v>53405</v>
      </c>
      <c r="I169" t="s">
        <v>16</v>
      </c>
    </row>
    <row r="170" spans="1:9" x14ac:dyDescent="0.3">
      <c r="A170" t="s">
        <v>949</v>
      </c>
      <c r="B170" t="s">
        <v>950</v>
      </c>
      <c r="D170" t="s">
        <v>951</v>
      </c>
      <c r="E170" t="s">
        <v>952</v>
      </c>
      <c r="F170" t="s">
        <v>932</v>
      </c>
      <c r="G170" t="s">
        <v>23</v>
      </c>
      <c r="H170" t="s">
        <v>933</v>
      </c>
      <c r="I170" t="s">
        <v>25</v>
      </c>
    </row>
    <row r="171" spans="1:9" x14ac:dyDescent="0.3">
      <c r="A171" t="s">
        <v>953</v>
      </c>
      <c r="B171" t="s">
        <v>954</v>
      </c>
      <c r="C171" t="s">
        <v>955</v>
      </c>
      <c r="D171" t="s">
        <v>956</v>
      </c>
      <c r="E171" t="s">
        <v>957</v>
      </c>
      <c r="F171" t="s">
        <v>958</v>
      </c>
      <c r="G171" t="s">
        <v>23</v>
      </c>
      <c r="H171" t="s">
        <v>959</v>
      </c>
      <c r="I171" t="s">
        <v>25</v>
      </c>
    </row>
    <row r="172" spans="1:9" x14ac:dyDescent="0.3">
      <c r="A172" t="s">
        <v>960</v>
      </c>
      <c r="B172" t="s">
        <v>961</v>
      </c>
      <c r="C172" t="s">
        <v>962</v>
      </c>
      <c r="E172" t="s">
        <v>963</v>
      </c>
      <c r="F172" t="s">
        <v>964</v>
      </c>
      <c r="G172" t="s">
        <v>219</v>
      </c>
      <c r="H172" t="s">
        <v>965</v>
      </c>
      <c r="I172" t="s">
        <v>25</v>
      </c>
    </row>
    <row r="173" spans="1:9" x14ac:dyDescent="0.3">
      <c r="A173" t="s">
        <v>966</v>
      </c>
      <c r="B173" t="s">
        <v>967</v>
      </c>
      <c r="C173" t="s">
        <v>968</v>
      </c>
      <c r="D173" t="s">
        <v>969</v>
      </c>
      <c r="E173" t="s">
        <v>970</v>
      </c>
      <c r="F173" t="s">
        <v>344</v>
      </c>
      <c r="G173" t="s">
        <v>15</v>
      </c>
      <c r="H173">
        <v>33686</v>
      </c>
      <c r="I173" t="s">
        <v>16</v>
      </c>
    </row>
    <row r="174" spans="1:9" x14ac:dyDescent="0.3">
      <c r="A174" t="s">
        <v>971</v>
      </c>
      <c r="B174" t="s">
        <v>972</v>
      </c>
      <c r="C174" t="s">
        <v>973</v>
      </c>
      <c r="E174" t="s">
        <v>974</v>
      </c>
      <c r="F174" t="s">
        <v>975</v>
      </c>
      <c r="G174" t="s">
        <v>23</v>
      </c>
      <c r="H174" t="s">
        <v>578</v>
      </c>
      <c r="I174" t="s">
        <v>25</v>
      </c>
    </row>
    <row r="175" spans="1:9" x14ac:dyDescent="0.3">
      <c r="A175" t="s">
        <v>976</v>
      </c>
      <c r="B175" t="s">
        <v>977</v>
      </c>
      <c r="C175" t="s">
        <v>978</v>
      </c>
      <c r="D175" t="s">
        <v>979</v>
      </c>
      <c r="E175" t="s">
        <v>980</v>
      </c>
      <c r="F175" t="s">
        <v>981</v>
      </c>
      <c r="G175" t="s">
        <v>15</v>
      </c>
      <c r="H175">
        <v>36195</v>
      </c>
      <c r="I175" t="s">
        <v>25</v>
      </c>
    </row>
    <row r="176" spans="1:9" x14ac:dyDescent="0.3">
      <c r="A176" t="s">
        <v>982</v>
      </c>
      <c r="B176" t="s">
        <v>983</v>
      </c>
      <c r="D176" t="s">
        <v>984</v>
      </c>
      <c r="E176" t="s">
        <v>985</v>
      </c>
      <c r="F176" t="s">
        <v>986</v>
      </c>
      <c r="G176" t="s">
        <v>15</v>
      </c>
      <c r="H176">
        <v>89436</v>
      </c>
      <c r="I176" t="s">
        <v>16</v>
      </c>
    </row>
    <row r="177" spans="1:9" x14ac:dyDescent="0.3">
      <c r="A177" t="s">
        <v>987</v>
      </c>
      <c r="B177" t="s">
        <v>988</v>
      </c>
      <c r="C177" t="s">
        <v>989</v>
      </c>
      <c r="D177" t="s">
        <v>990</v>
      </c>
      <c r="E177" t="s">
        <v>991</v>
      </c>
      <c r="F177" t="s">
        <v>992</v>
      </c>
      <c r="G177" t="s">
        <v>15</v>
      </c>
      <c r="H177">
        <v>31205</v>
      </c>
      <c r="I177" t="s">
        <v>16</v>
      </c>
    </row>
    <row r="178" spans="1:9" x14ac:dyDescent="0.3">
      <c r="A178" t="s">
        <v>993</v>
      </c>
      <c r="B178" t="s">
        <v>994</v>
      </c>
      <c r="C178" t="s">
        <v>995</v>
      </c>
      <c r="D178" t="s">
        <v>996</v>
      </c>
      <c r="E178" t="s">
        <v>997</v>
      </c>
      <c r="F178" t="s">
        <v>998</v>
      </c>
      <c r="G178" t="s">
        <v>15</v>
      </c>
      <c r="H178">
        <v>90605</v>
      </c>
      <c r="I178" t="s">
        <v>16</v>
      </c>
    </row>
    <row r="179" spans="1:9" x14ac:dyDescent="0.3">
      <c r="A179" t="s">
        <v>999</v>
      </c>
      <c r="B179" t="s">
        <v>1000</v>
      </c>
      <c r="C179" t="s">
        <v>1001</v>
      </c>
      <c r="E179" t="s">
        <v>1002</v>
      </c>
      <c r="F179" t="s">
        <v>1003</v>
      </c>
      <c r="G179" t="s">
        <v>15</v>
      </c>
      <c r="H179">
        <v>37605</v>
      </c>
      <c r="I179" t="s">
        <v>16</v>
      </c>
    </row>
    <row r="180" spans="1:9" x14ac:dyDescent="0.3">
      <c r="A180" t="s">
        <v>1004</v>
      </c>
      <c r="B180" t="s">
        <v>1005</v>
      </c>
      <c r="C180" t="s">
        <v>1006</v>
      </c>
      <c r="D180" t="s">
        <v>1007</v>
      </c>
      <c r="E180" t="s">
        <v>1008</v>
      </c>
      <c r="F180" t="s">
        <v>276</v>
      </c>
      <c r="G180" t="s">
        <v>15</v>
      </c>
      <c r="H180">
        <v>14614</v>
      </c>
      <c r="I180" t="s">
        <v>25</v>
      </c>
    </row>
    <row r="181" spans="1:9" x14ac:dyDescent="0.3">
      <c r="A181" t="s">
        <v>1009</v>
      </c>
      <c r="B181" t="s">
        <v>1010</v>
      </c>
      <c r="D181" t="s">
        <v>1011</v>
      </c>
      <c r="E181" t="s">
        <v>1012</v>
      </c>
      <c r="F181" t="s">
        <v>1013</v>
      </c>
      <c r="G181" t="s">
        <v>23</v>
      </c>
      <c r="H181" t="s">
        <v>1014</v>
      </c>
      <c r="I181" t="s">
        <v>25</v>
      </c>
    </row>
    <row r="182" spans="1:9" x14ac:dyDescent="0.3">
      <c r="A182" t="s">
        <v>1015</v>
      </c>
      <c r="B182" t="s">
        <v>1016</v>
      </c>
      <c r="C182" t="s">
        <v>1017</v>
      </c>
      <c r="D182" t="s">
        <v>1018</v>
      </c>
      <c r="E182" t="s">
        <v>1019</v>
      </c>
      <c r="F182" t="s">
        <v>1020</v>
      </c>
      <c r="G182" t="s">
        <v>15</v>
      </c>
      <c r="H182">
        <v>11254</v>
      </c>
      <c r="I182" t="s">
        <v>25</v>
      </c>
    </row>
    <row r="183" spans="1:9" x14ac:dyDescent="0.3">
      <c r="A183" t="s">
        <v>1021</v>
      </c>
      <c r="B183" t="s">
        <v>1022</v>
      </c>
      <c r="C183" t="s">
        <v>1023</v>
      </c>
      <c r="D183" t="s">
        <v>1024</v>
      </c>
      <c r="E183" t="s">
        <v>1025</v>
      </c>
      <c r="F183" t="s">
        <v>37</v>
      </c>
      <c r="G183" t="s">
        <v>15</v>
      </c>
      <c r="H183">
        <v>1114</v>
      </c>
      <c r="I183" t="s">
        <v>25</v>
      </c>
    </row>
    <row r="184" spans="1:9" x14ac:dyDescent="0.3">
      <c r="A184" t="s">
        <v>1026</v>
      </c>
      <c r="B184" t="s">
        <v>1027</v>
      </c>
      <c r="C184" t="s">
        <v>1028</v>
      </c>
      <c r="D184" t="s">
        <v>1029</v>
      </c>
      <c r="E184" t="s">
        <v>1030</v>
      </c>
      <c r="F184" t="s">
        <v>1031</v>
      </c>
      <c r="G184" t="s">
        <v>15</v>
      </c>
      <c r="H184">
        <v>22908</v>
      </c>
      <c r="I184" t="s">
        <v>25</v>
      </c>
    </row>
    <row r="185" spans="1:9" x14ac:dyDescent="0.3">
      <c r="A185" t="s">
        <v>1032</v>
      </c>
      <c r="B185" t="s">
        <v>1033</v>
      </c>
      <c r="C185" t="s">
        <v>1034</v>
      </c>
      <c r="D185" t="s">
        <v>1035</v>
      </c>
      <c r="E185" t="s">
        <v>1036</v>
      </c>
      <c r="F185" t="s">
        <v>1037</v>
      </c>
      <c r="G185" t="s">
        <v>15</v>
      </c>
      <c r="H185">
        <v>75044</v>
      </c>
      <c r="I185" t="s">
        <v>25</v>
      </c>
    </row>
    <row r="186" spans="1:9" x14ac:dyDescent="0.3">
      <c r="A186" t="s">
        <v>1038</v>
      </c>
      <c r="B186" t="s">
        <v>1039</v>
      </c>
      <c r="C186" t="s">
        <v>1040</v>
      </c>
      <c r="D186" t="s">
        <v>1041</v>
      </c>
      <c r="E186" t="s">
        <v>1042</v>
      </c>
      <c r="F186" t="s">
        <v>244</v>
      </c>
      <c r="G186" t="s">
        <v>15</v>
      </c>
      <c r="H186">
        <v>55448</v>
      </c>
      <c r="I186" t="s">
        <v>25</v>
      </c>
    </row>
    <row r="187" spans="1:9" x14ac:dyDescent="0.3">
      <c r="A187" t="s">
        <v>1043</v>
      </c>
      <c r="B187" t="s">
        <v>1044</v>
      </c>
      <c r="C187" t="s">
        <v>1045</v>
      </c>
      <c r="D187" t="s">
        <v>1046</v>
      </c>
      <c r="E187" t="s">
        <v>1047</v>
      </c>
      <c r="F187" t="s">
        <v>1048</v>
      </c>
      <c r="G187" t="s">
        <v>15</v>
      </c>
      <c r="H187">
        <v>48919</v>
      </c>
      <c r="I187" t="s">
        <v>16</v>
      </c>
    </row>
    <row r="188" spans="1:9" x14ac:dyDescent="0.3">
      <c r="A188" t="s">
        <v>1049</v>
      </c>
      <c r="B188" t="s">
        <v>1050</v>
      </c>
      <c r="C188" t="s">
        <v>1051</v>
      </c>
      <c r="D188" t="s">
        <v>1052</v>
      </c>
      <c r="E188" t="s">
        <v>1053</v>
      </c>
      <c r="F188" t="s">
        <v>212</v>
      </c>
      <c r="G188" t="s">
        <v>15</v>
      </c>
      <c r="H188">
        <v>58207</v>
      </c>
      <c r="I188" t="s">
        <v>25</v>
      </c>
    </row>
    <row r="189" spans="1:9" x14ac:dyDescent="0.3">
      <c r="A189" t="s">
        <v>1054</v>
      </c>
      <c r="B189" t="s">
        <v>1055</v>
      </c>
      <c r="C189" t="s">
        <v>1056</v>
      </c>
      <c r="E189" t="s">
        <v>1057</v>
      </c>
      <c r="F189" t="s">
        <v>687</v>
      </c>
      <c r="G189" t="s">
        <v>15</v>
      </c>
      <c r="H189">
        <v>99522</v>
      </c>
      <c r="I189" t="s">
        <v>16</v>
      </c>
    </row>
    <row r="190" spans="1:9" x14ac:dyDescent="0.3">
      <c r="A190" t="s">
        <v>1058</v>
      </c>
      <c r="B190" t="s">
        <v>1059</v>
      </c>
      <c r="C190" t="s">
        <v>1060</v>
      </c>
      <c r="D190" t="s">
        <v>1061</v>
      </c>
      <c r="E190" t="s">
        <v>1062</v>
      </c>
      <c r="F190" t="s">
        <v>516</v>
      </c>
      <c r="G190" t="s">
        <v>15</v>
      </c>
      <c r="H190">
        <v>73129</v>
      </c>
      <c r="I190" t="s">
        <v>16</v>
      </c>
    </row>
    <row r="191" spans="1:9" x14ac:dyDescent="0.3">
      <c r="A191" t="s">
        <v>1063</v>
      </c>
      <c r="B191" t="s">
        <v>1064</v>
      </c>
      <c r="C191" t="s">
        <v>1065</v>
      </c>
      <c r="D191" t="s">
        <v>1066</v>
      </c>
      <c r="E191" t="s">
        <v>1067</v>
      </c>
      <c r="F191" t="s">
        <v>1068</v>
      </c>
      <c r="G191" t="s">
        <v>15</v>
      </c>
      <c r="H191">
        <v>74103</v>
      </c>
      <c r="I191" t="s">
        <v>16</v>
      </c>
    </row>
    <row r="192" spans="1:9" x14ac:dyDescent="0.3">
      <c r="A192" t="s">
        <v>1069</v>
      </c>
      <c r="B192" t="s">
        <v>1070</v>
      </c>
      <c r="C192" t="s">
        <v>1071</v>
      </c>
      <c r="D192" t="s">
        <v>1072</v>
      </c>
      <c r="E192" t="s">
        <v>1073</v>
      </c>
      <c r="F192" t="s">
        <v>1074</v>
      </c>
      <c r="G192" t="s">
        <v>15</v>
      </c>
      <c r="H192">
        <v>48211</v>
      </c>
      <c r="I192" t="s">
        <v>16</v>
      </c>
    </row>
    <row r="193" spans="1:9" x14ac:dyDescent="0.3">
      <c r="A193" t="s">
        <v>1075</v>
      </c>
      <c r="B193" t="s">
        <v>1076</v>
      </c>
      <c r="C193" t="s">
        <v>1077</v>
      </c>
      <c r="D193" t="s">
        <v>1078</v>
      </c>
      <c r="E193" t="s">
        <v>1079</v>
      </c>
      <c r="F193" t="s">
        <v>304</v>
      </c>
      <c r="G193" t="s">
        <v>15</v>
      </c>
      <c r="H193">
        <v>20436</v>
      </c>
      <c r="I193" t="s">
        <v>16</v>
      </c>
    </row>
    <row r="194" spans="1:9" x14ac:dyDescent="0.3">
      <c r="A194" t="s">
        <v>1080</v>
      </c>
      <c r="B194" t="s">
        <v>1081</v>
      </c>
      <c r="C194" t="s">
        <v>1082</v>
      </c>
      <c r="D194" t="s">
        <v>1083</v>
      </c>
      <c r="E194" t="s">
        <v>1084</v>
      </c>
      <c r="F194" t="s">
        <v>1085</v>
      </c>
      <c r="G194" t="s">
        <v>23</v>
      </c>
      <c r="H194" t="s">
        <v>1086</v>
      </c>
      <c r="I194" t="s">
        <v>16</v>
      </c>
    </row>
    <row r="195" spans="1:9" x14ac:dyDescent="0.3">
      <c r="A195" t="s">
        <v>1087</v>
      </c>
      <c r="B195" t="s">
        <v>1088</v>
      </c>
      <c r="D195" t="s">
        <v>1089</v>
      </c>
      <c r="E195" t="s">
        <v>1090</v>
      </c>
      <c r="F195" t="s">
        <v>1091</v>
      </c>
      <c r="G195" t="s">
        <v>15</v>
      </c>
      <c r="H195">
        <v>85215</v>
      </c>
      <c r="I195" t="s">
        <v>25</v>
      </c>
    </row>
    <row r="196" spans="1:9" x14ac:dyDescent="0.3">
      <c r="A196" t="s">
        <v>1092</v>
      </c>
      <c r="B196" t="s">
        <v>1093</v>
      </c>
      <c r="C196" t="s">
        <v>1094</v>
      </c>
      <c r="D196" t="s">
        <v>1095</v>
      </c>
      <c r="E196" t="s">
        <v>1096</v>
      </c>
      <c r="F196" t="s">
        <v>1097</v>
      </c>
      <c r="G196" t="s">
        <v>15</v>
      </c>
      <c r="H196">
        <v>44485</v>
      </c>
      <c r="I196" t="s">
        <v>25</v>
      </c>
    </row>
    <row r="197" spans="1:9" x14ac:dyDescent="0.3">
      <c r="A197" t="s">
        <v>1098</v>
      </c>
      <c r="B197" t="s">
        <v>1099</v>
      </c>
      <c r="C197" t="s">
        <v>1100</v>
      </c>
      <c r="D197" t="s">
        <v>1101</v>
      </c>
      <c r="E197" t="s">
        <v>1102</v>
      </c>
      <c r="F197" t="s">
        <v>1103</v>
      </c>
      <c r="G197" t="s">
        <v>15</v>
      </c>
      <c r="H197">
        <v>38150</v>
      </c>
      <c r="I197" t="s">
        <v>25</v>
      </c>
    </row>
    <row r="198" spans="1:9" x14ac:dyDescent="0.3">
      <c r="A198" t="s">
        <v>1104</v>
      </c>
      <c r="B198" t="s">
        <v>1105</v>
      </c>
      <c r="C198" t="s">
        <v>1106</v>
      </c>
      <c r="E198" t="s">
        <v>1107</v>
      </c>
      <c r="F198" t="s">
        <v>304</v>
      </c>
      <c r="G198" t="s">
        <v>15</v>
      </c>
      <c r="H198">
        <v>20535</v>
      </c>
      <c r="I198" t="s">
        <v>25</v>
      </c>
    </row>
    <row r="199" spans="1:9" x14ac:dyDescent="0.3">
      <c r="A199" t="s">
        <v>1108</v>
      </c>
      <c r="B199" t="s">
        <v>1109</v>
      </c>
      <c r="C199" t="s">
        <v>1110</v>
      </c>
      <c r="D199" t="s">
        <v>1111</v>
      </c>
      <c r="E199" t="s">
        <v>1112</v>
      </c>
      <c r="F199" t="s">
        <v>1113</v>
      </c>
      <c r="G199" t="s">
        <v>23</v>
      </c>
      <c r="H199" t="s">
        <v>1114</v>
      </c>
      <c r="I199" t="s">
        <v>16</v>
      </c>
    </row>
    <row r="200" spans="1:9" x14ac:dyDescent="0.3">
      <c r="A200" t="s">
        <v>1115</v>
      </c>
      <c r="B200" t="s">
        <v>1116</v>
      </c>
      <c r="C200" t="s">
        <v>1117</v>
      </c>
      <c r="D200" t="s">
        <v>1118</v>
      </c>
      <c r="E200" t="s">
        <v>1119</v>
      </c>
      <c r="F200" t="s">
        <v>1120</v>
      </c>
      <c r="G200" t="s">
        <v>15</v>
      </c>
      <c r="H200">
        <v>33064</v>
      </c>
      <c r="I200" t="s">
        <v>25</v>
      </c>
    </row>
    <row r="201" spans="1:9" x14ac:dyDescent="0.3">
      <c r="A201" t="s">
        <v>1121</v>
      </c>
      <c r="B201" t="s">
        <v>1122</v>
      </c>
      <c r="C201" t="s">
        <v>1123</v>
      </c>
      <c r="D201" t="s">
        <v>1124</v>
      </c>
      <c r="E201" t="s">
        <v>1125</v>
      </c>
      <c r="F201" t="s">
        <v>383</v>
      </c>
      <c r="G201" t="s">
        <v>15</v>
      </c>
      <c r="H201">
        <v>60604</v>
      </c>
      <c r="I201" t="s">
        <v>25</v>
      </c>
    </row>
    <row r="202" spans="1:9" x14ac:dyDescent="0.3">
      <c r="A202" t="s">
        <v>1126</v>
      </c>
      <c r="B202" t="s">
        <v>1127</v>
      </c>
      <c r="C202" t="s">
        <v>1128</v>
      </c>
      <c r="D202" t="s">
        <v>1129</v>
      </c>
      <c r="E202" t="s">
        <v>1130</v>
      </c>
      <c r="F202" t="s">
        <v>1131</v>
      </c>
      <c r="G202" t="s">
        <v>219</v>
      </c>
      <c r="H202" t="s">
        <v>1132</v>
      </c>
      <c r="I202" t="s">
        <v>25</v>
      </c>
    </row>
    <row r="203" spans="1:9" x14ac:dyDescent="0.3">
      <c r="A203" t="s">
        <v>1133</v>
      </c>
      <c r="B203" t="s">
        <v>1134</v>
      </c>
      <c r="D203" t="s">
        <v>1135</v>
      </c>
      <c r="E203" t="s">
        <v>1136</v>
      </c>
      <c r="F203" t="s">
        <v>265</v>
      </c>
      <c r="G203" t="s">
        <v>15</v>
      </c>
      <c r="H203">
        <v>84409</v>
      </c>
      <c r="I203" t="s">
        <v>25</v>
      </c>
    </row>
    <row r="204" spans="1:9" x14ac:dyDescent="0.3">
      <c r="A204" t="s">
        <v>1137</v>
      </c>
      <c r="B204" t="s">
        <v>1138</v>
      </c>
      <c r="C204" t="s">
        <v>1139</v>
      </c>
      <c r="D204" t="s">
        <v>1140</v>
      </c>
      <c r="E204" t="s">
        <v>1141</v>
      </c>
      <c r="F204" t="s">
        <v>1142</v>
      </c>
      <c r="G204" t="s">
        <v>15</v>
      </c>
      <c r="H204">
        <v>12205</v>
      </c>
      <c r="I204" t="s">
        <v>16</v>
      </c>
    </row>
    <row r="205" spans="1:9" x14ac:dyDescent="0.3">
      <c r="A205" t="s">
        <v>1143</v>
      </c>
      <c r="B205" t="s">
        <v>1144</v>
      </c>
      <c r="C205" t="s">
        <v>1145</v>
      </c>
      <c r="D205" t="s">
        <v>1146</v>
      </c>
      <c r="E205" t="s">
        <v>1147</v>
      </c>
      <c r="F205" t="s">
        <v>1148</v>
      </c>
      <c r="G205" t="s">
        <v>15</v>
      </c>
      <c r="H205">
        <v>29305</v>
      </c>
      <c r="I205" t="s">
        <v>25</v>
      </c>
    </row>
    <row r="206" spans="1:9" x14ac:dyDescent="0.3">
      <c r="A206" t="s">
        <v>1149</v>
      </c>
      <c r="B206" t="s">
        <v>1150</v>
      </c>
      <c r="D206" t="s">
        <v>1151</v>
      </c>
      <c r="E206" t="s">
        <v>1152</v>
      </c>
      <c r="F206" t="s">
        <v>1153</v>
      </c>
      <c r="G206" t="s">
        <v>15</v>
      </c>
      <c r="H206">
        <v>10310</v>
      </c>
      <c r="I206" t="s">
        <v>25</v>
      </c>
    </row>
    <row r="207" spans="1:9" x14ac:dyDescent="0.3">
      <c r="A207" t="s">
        <v>1154</v>
      </c>
      <c r="B207" t="s">
        <v>1155</v>
      </c>
      <c r="D207" t="s">
        <v>1156</v>
      </c>
      <c r="E207" t="s">
        <v>1157</v>
      </c>
      <c r="F207" t="s">
        <v>304</v>
      </c>
      <c r="G207" t="s">
        <v>15</v>
      </c>
      <c r="H207">
        <v>20337</v>
      </c>
      <c r="I207" t="s">
        <v>16</v>
      </c>
    </row>
    <row r="208" spans="1:9" x14ac:dyDescent="0.3">
      <c r="A208" t="s">
        <v>1158</v>
      </c>
      <c r="B208" t="s">
        <v>1159</v>
      </c>
      <c r="C208" t="s">
        <v>1160</v>
      </c>
      <c r="E208" t="s">
        <v>1161</v>
      </c>
      <c r="F208" t="s">
        <v>441</v>
      </c>
      <c r="G208" t="s">
        <v>15</v>
      </c>
      <c r="H208">
        <v>28225</v>
      </c>
      <c r="I208" t="s">
        <v>25</v>
      </c>
    </row>
    <row r="209" spans="1:9" x14ac:dyDescent="0.3">
      <c r="A209" t="s">
        <v>1162</v>
      </c>
      <c r="B209" t="s">
        <v>1163</v>
      </c>
      <c r="C209" t="s">
        <v>1164</v>
      </c>
      <c r="D209" t="s">
        <v>1165</v>
      </c>
      <c r="E209" t="s">
        <v>1166</v>
      </c>
      <c r="F209" t="s">
        <v>1167</v>
      </c>
      <c r="G209" t="s">
        <v>15</v>
      </c>
      <c r="H209">
        <v>79491</v>
      </c>
      <c r="I209" t="s">
        <v>16</v>
      </c>
    </row>
    <row r="210" spans="1:9" x14ac:dyDescent="0.3">
      <c r="A210" t="s">
        <v>1168</v>
      </c>
      <c r="B210" t="s">
        <v>1169</v>
      </c>
      <c r="C210" t="s">
        <v>1170</v>
      </c>
      <c r="D210" t="s">
        <v>1171</v>
      </c>
      <c r="E210" t="s">
        <v>1172</v>
      </c>
      <c r="F210" t="s">
        <v>1173</v>
      </c>
      <c r="G210" t="s">
        <v>23</v>
      </c>
      <c r="H210" t="s">
        <v>1174</v>
      </c>
      <c r="I210" t="s">
        <v>16</v>
      </c>
    </row>
    <row r="211" spans="1:9" x14ac:dyDescent="0.3">
      <c r="A211" t="s">
        <v>1175</v>
      </c>
      <c r="B211" t="s">
        <v>1176</v>
      </c>
      <c r="C211" t="s">
        <v>1177</v>
      </c>
      <c r="D211" t="s">
        <v>1178</v>
      </c>
      <c r="E211" t="s">
        <v>1179</v>
      </c>
      <c r="F211" t="s">
        <v>1180</v>
      </c>
      <c r="G211" t="s">
        <v>219</v>
      </c>
      <c r="H211" t="s">
        <v>1181</v>
      </c>
      <c r="I211" t="s">
        <v>25</v>
      </c>
    </row>
    <row r="212" spans="1:9" x14ac:dyDescent="0.3">
      <c r="A212" t="s">
        <v>1182</v>
      </c>
      <c r="B212" t="s">
        <v>1183</v>
      </c>
      <c r="C212" t="s">
        <v>1184</v>
      </c>
      <c r="D212" t="s">
        <v>1185</v>
      </c>
      <c r="E212" t="s">
        <v>1186</v>
      </c>
      <c r="F212" t="s">
        <v>1031</v>
      </c>
      <c r="G212" t="s">
        <v>15</v>
      </c>
      <c r="H212">
        <v>22908</v>
      </c>
      <c r="I212" t="s">
        <v>16</v>
      </c>
    </row>
    <row r="213" spans="1:9" x14ac:dyDescent="0.3">
      <c r="A213" t="s">
        <v>1187</v>
      </c>
      <c r="B213" t="s">
        <v>1188</v>
      </c>
      <c r="C213" t="s">
        <v>1189</v>
      </c>
      <c r="E213" t="s">
        <v>1190</v>
      </c>
      <c r="F213" t="s">
        <v>128</v>
      </c>
      <c r="G213" t="s">
        <v>15</v>
      </c>
      <c r="H213">
        <v>10105</v>
      </c>
      <c r="I213" t="s">
        <v>25</v>
      </c>
    </row>
    <row r="214" spans="1:9" x14ac:dyDescent="0.3">
      <c r="A214" t="s">
        <v>1191</v>
      </c>
      <c r="B214" t="s">
        <v>1192</v>
      </c>
      <c r="C214" t="s">
        <v>1193</v>
      </c>
      <c r="D214" t="s">
        <v>1194</v>
      </c>
      <c r="E214" t="s">
        <v>1195</v>
      </c>
      <c r="F214" t="s">
        <v>857</v>
      </c>
      <c r="G214" t="s">
        <v>15</v>
      </c>
      <c r="H214">
        <v>24009</v>
      </c>
      <c r="I214" t="s">
        <v>16</v>
      </c>
    </row>
    <row r="215" spans="1:9" x14ac:dyDescent="0.3">
      <c r="A215" t="s">
        <v>1196</v>
      </c>
      <c r="B215" t="s">
        <v>1197</v>
      </c>
      <c r="C215" t="s">
        <v>1198</v>
      </c>
      <c r="D215" t="s">
        <v>1199</v>
      </c>
      <c r="E215" t="s">
        <v>1200</v>
      </c>
      <c r="F215" t="s">
        <v>128</v>
      </c>
      <c r="G215" t="s">
        <v>15</v>
      </c>
      <c r="H215">
        <v>10009</v>
      </c>
      <c r="I215" t="s">
        <v>25</v>
      </c>
    </row>
    <row r="216" spans="1:9" x14ac:dyDescent="0.3">
      <c r="A216" t="s">
        <v>1201</v>
      </c>
      <c r="B216" t="s">
        <v>1202</v>
      </c>
      <c r="C216" t="s">
        <v>1203</v>
      </c>
      <c r="D216" t="s">
        <v>1204</v>
      </c>
      <c r="E216" t="s">
        <v>1205</v>
      </c>
      <c r="F216" t="s">
        <v>1206</v>
      </c>
      <c r="G216" t="s">
        <v>23</v>
      </c>
      <c r="H216" t="s">
        <v>182</v>
      </c>
      <c r="I216" t="s">
        <v>25</v>
      </c>
    </row>
    <row r="217" spans="1:9" x14ac:dyDescent="0.3">
      <c r="A217" t="s">
        <v>1207</v>
      </c>
      <c r="B217" t="s">
        <v>1208</v>
      </c>
      <c r="C217" t="s">
        <v>1209</v>
      </c>
      <c r="D217" t="s">
        <v>1210</v>
      </c>
      <c r="E217" t="s">
        <v>1211</v>
      </c>
      <c r="F217" t="s">
        <v>1212</v>
      </c>
      <c r="G217" t="s">
        <v>15</v>
      </c>
      <c r="H217">
        <v>84120</v>
      </c>
      <c r="I217" t="s">
        <v>25</v>
      </c>
    </row>
    <row r="218" spans="1:9" x14ac:dyDescent="0.3">
      <c r="A218" t="s">
        <v>1213</v>
      </c>
      <c r="B218" t="s">
        <v>1214</v>
      </c>
      <c r="C218" t="s">
        <v>1215</v>
      </c>
      <c r="D218" t="s">
        <v>1216</v>
      </c>
      <c r="E218" t="s">
        <v>1217</v>
      </c>
      <c r="F218" t="s">
        <v>333</v>
      </c>
      <c r="G218" t="s">
        <v>15</v>
      </c>
      <c r="H218">
        <v>43635</v>
      </c>
      <c r="I218" t="s">
        <v>16</v>
      </c>
    </row>
    <row r="219" spans="1:9" x14ac:dyDescent="0.3">
      <c r="A219" t="s">
        <v>1218</v>
      </c>
      <c r="B219" t="s">
        <v>1219</v>
      </c>
      <c r="C219" t="s">
        <v>1220</v>
      </c>
      <c r="D219" t="s">
        <v>1221</v>
      </c>
      <c r="E219" t="s">
        <v>1222</v>
      </c>
      <c r="F219" t="s">
        <v>1223</v>
      </c>
      <c r="G219" t="s">
        <v>15</v>
      </c>
      <c r="H219">
        <v>91131</v>
      </c>
      <c r="I219" t="s">
        <v>25</v>
      </c>
    </row>
    <row r="220" spans="1:9" x14ac:dyDescent="0.3">
      <c r="A220" t="s">
        <v>1224</v>
      </c>
      <c r="B220" t="s">
        <v>1225</v>
      </c>
      <c r="C220" t="s">
        <v>1226</v>
      </c>
      <c r="D220" t="s">
        <v>1227</v>
      </c>
      <c r="E220" t="s">
        <v>1228</v>
      </c>
      <c r="F220" t="s">
        <v>1229</v>
      </c>
      <c r="G220" t="s">
        <v>23</v>
      </c>
      <c r="H220" t="s">
        <v>432</v>
      </c>
      <c r="I220" t="s">
        <v>16</v>
      </c>
    </row>
    <row r="221" spans="1:9" x14ac:dyDescent="0.3">
      <c r="A221" t="s">
        <v>1230</v>
      </c>
      <c r="B221" t="s">
        <v>1231</v>
      </c>
      <c r="C221" t="s">
        <v>1232</v>
      </c>
      <c r="D221" t="s">
        <v>1233</v>
      </c>
      <c r="E221" t="s">
        <v>1234</v>
      </c>
      <c r="F221" t="s">
        <v>1235</v>
      </c>
      <c r="G221" t="s">
        <v>15</v>
      </c>
      <c r="H221">
        <v>64082</v>
      </c>
      <c r="I221" t="s">
        <v>25</v>
      </c>
    </row>
    <row r="222" spans="1:9" x14ac:dyDescent="0.3">
      <c r="A222" t="s">
        <v>1236</v>
      </c>
      <c r="B222" t="s">
        <v>1237</v>
      </c>
      <c r="C222" t="s">
        <v>1238</v>
      </c>
      <c r="D222" t="s">
        <v>1239</v>
      </c>
      <c r="E222" t="s">
        <v>1240</v>
      </c>
      <c r="F222" t="s">
        <v>400</v>
      </c>
      <c r="G222" t="s">
        <v>15</v>
      </c>
      <c r="H222">
        <v>76121</v>
      </c>
      <c r="I222" t="s">
        <v>25</v>
      </c>
    </row>
    <row r="223" spans="1:9" x14ac:dyDescent="0.3">
      <c r="A223" t="s">
        <v>1241</v>
      </c>
      <c r="B223" t="s">
        <v>1242</v>
      </c>
      <c r="C223" t="s">
        <v>1243</v>
      </c>
      <c r="D223" t="s">
        <v>1244</v>
      </c>
      <c r="E223" t="s">
        <v>1245</v>
      </c>
      <c r="F223" t="s">
        <v>1246</v>
      </c>
      <c r="G223" t="s">
        <v>15</v>
      </c>
      <c r="H223">
        <v>92619</v>
      </c>
      <c r="I223" t="s">
        <v>16</v>
      </c>
    </row>
    <row r="224" spans="1:9" x14ac:dyDescent="0.3">
      <c r="A224" t="s">
        <v>1247</v>
      </c>
      <c r="B224" t="s">
        <v>1248</v>
      </c>
      <c r="C224" t="s">
        <v>1249</v>
      </c>
      <c r="D224" t="s">
        <v>1250</v>
      </c>
      <c r="E224" t="s">
        <v>1251</v>
      </c>
      <c r="F224" t="s">
        <v>1252</v>
      </c>
      <c r="G224" t="s">
        <v>15</v>
      </c>
      <c r="H224">
        <v>11854</v>
      </c>
      <c r="I224" t="s">
        <v>25</v>
      </c>
    </row>
    <row r="225" spans="1:9" x14ac:dyDescent="0.3">
      <c r="A225" t="s">
        <v>1253</v>
      </c>
      <c r="B225" t="s">
        <v>1254</v>
      </c>
      <c r="D225" t="s">
        <v>1255</v>
      </c>
      <c r="E225" t="s">
        <v>1256</v>
      </c>
      <c r="F225" t="s">
        <v>304</v>
      </c>
      <c r="G225" t="s">
        <v>15</v>
      </c>
      <c r="H225">
        <v>20546</v>
      </c>
      <c r="I225" t="s">
        <v>16</v>
      </c>
    </row>
    <row r="226" spans="1:9" x14ac:dyDescent="0.3">
      <c r="A226" t="s">
        <v>1257</v>
      </c>
      <c r="B226" t="s">
        <v>1258</v>
      </c>
      <c r="C226" t="s">
        <v>1259</v>
      </c>
      <c r="D226" t="s">
        <v>1260</v>
      </c>
      <c r="E226" t="s">
        <v>1261</v>
      </c>
      <c r="F226" t="s">
        <v>128</v>
      </c>
      <c r="G226" t="s">
        <v>15</v>
      </c>
      <c r="H226">
        <v>10060</v>
      </c>
      <c r="I226" t="s">
        <v>16</v>
      </c>
    </row>
    <row r="227" spans="1:9" x14ac:dyDescent="0.3">
      <c r="A227" t="s">
        <v>1262</v>
      </c>
      <c r="B227" t="s">
        <v>1263</v>
      </c>
      <c r="C227" t="s">
        <v>1264</v>
      </c>
      <c r="D227" t="s">
        <v>1265</v>
      </c>
      <c r="E227" t="s">
        <v>1266</v>
      </c>
      <c r="F227" t="s">
        <v>431</v>
      </c>
      <c r="G227" t="s">
        <v>23</v>
      </c>
      <c r="H227" t="s">
        <v>432</v>
      </c>
      <c r="I227" t="s">
        <v>25</v>
      </c>
    </row>
    <row r="228" spans="1:9" x14ac:dyDescent="0.3">
      <c r="A228" t="s">
        <v>1267</v>
      </c>
      <c r="B228" t="s">
        <v>1268</v>
      </c>
      <c r="C228" t="s">
        <v>1269</v>
      </c>
      <c r="D228" t="s">
        <v>1270</v>
      </c>
      <c r="E228" t="s">
        <v>1271</v>
      </c>
      <c r="F228" t="s">
        <v>1272</v>
      </c>
      <c r="G228" t="s">
        <v>15</v>
      </c>
      <c r="H228">
        <v>66276</v>
      </c>
      <c r="I228" t="s">
        <v>25</v>
      </c>
    </row>
    <row r="229" spans="1:9" x14ac:dyDescent="0.3">
      <c r="A229" t="s">
        <v>1273</v>
      </c>
      <c r="B229" t="s">
        <v>1274</v>
      </c>
      <c r="C229" t="s">
        <v>1275</v>
      </c>
      <c r="D229" t="s">
        <v>1276</v>
      </c>
      <c r="E229" t="s">
        <v>1277</v>
      </c>
      <c r="F229" t="s">
        <v>1278</v>
      </c>
      <c r="G229" t="s">
        <v>219</v>
      </c>
      <c r="H229" t="s">
        <v>1279</v>
      </c>
      <c r="I229" t="s">
        <v>16</v>
      </c>
    </row>
    <row r="230" spans="1:9" x14ac:dyDescent="0.3">
      <c r="A230" t="s">
        <v>1280</v>
      </c>
      <c r="B230" t="s">
        <v>1281</v>
      </c>
      <c r="C230" t="s">
        <v>1282</v>
      </c>
      <c r="D230" t="s">
        <v>1283</v>
      </c>
      <c r="E230" t="s">
        <v>1284</v>
      </c>
      <c r="F230" t="s">
        <v>1285</v>
      </c>
      <c r="G230" t="s">
        <v>15</v>
      </c>
      <c r="H230">
        <v>94291</v>
      </c>
      <c r="I230" t="s">
        <v>25</v>
      </c>
    </row>
    <row r="231" spans="1:9" x14ac:dyDescent="0.3">
      <c r="A231" t="s">
        <v>1286</v>
      </c>
      <c r="B231" t="s">
        <v>1287</v>
      </c>
      <c r="C231" t="s">
        <v>1288</v>
      </c>
      <c r="D231" t="s">
        <v>1289</v>
      </c>
      <c r="E231" t="s">
        <v>1290</v>
      </c>
      <c r="F231" t="s">
        <v>1291</v>
      </c>
      <c r="G231" t="s">
        <v>15</v>
      </c>
      <c r="H231">
        <v>18706</v>
      </c>
      <c r="I231" t="s">
        <v>25</v>
      </c>
    </row>
    <row r="232" spans="1:9" x14ac:dyDescent="0.3">
      <c r="A232" t="s">
        <v>1292</v>
      </c>
      <c r="B232" t="s">
        <v>1293</v>
      </c>
      <c r="C232" t="s">
        <v>1294</v>
      </c>
      <c r="D232" t="s">
        <v>1295</v>
      </c>
      <c r="E232" t="s">
        <v>1296</v>
      </c>
      <c r="F232" t="s">
        <v>920</v>
      </c>
      <c r="G232" t="s">
        <v>15</v>
      </c>
      <c r="H232">
        <v>27499</v>
      </c>
      <c r="I232" t="s">
        <v>25</v>
      </c>
    </row>
    <row r="233" spans="1:9" x14ac:dyDescent="0.3">
      <c r="A233" t="s">
        <v>1297</v>
      </c>
      <c r="B233" t="s">
        <v>1298</v>
      </c>
      <c r="D233" t="s">
        <v>1299</v>
      </c>
      <c r="E233" t="s">
        <v>1300</v>
      </c>
      <c r="F233" t="s">
        <v>388</v>
      </c>
      <c r="G233" t="s">
        <v>15</v>
      </c>
      <c r="H233">
        <v>19725</v>
      </c>
      <c r="I233" t="s">
        <v>16</v>
      </c>
    </row>
    <row r="234" spans="1:9" x14ac:dyDescent="0.3">
      <c r="A234" t="s">
        <v>1301</v>
      </c>
      <c r="B234" t="s">
        <v>1302</v>
      </c>
      <c r="C234" t="s">
        <v>1303</v>
      </c>
      <c r="D234" t="s">
        <v>1304</v>
      </c>
      <c r="E234" t="s">
        <v>1305</v>
      </c>
      <c r="F234" t="s">
        <v>320</v>
      </c>
      <c r="G234" t="s">
        <v>219</v>
      </c>
      <c r="H234" t="s">
        <v>321</v>
      </c>
      <c r="I234" t="s">
        <v>25</v>
      </c>
    </row>
    <row r="235" spans="1:9" x14ac:dyDescent="0.3">
      <c r="A235" t="s">
        <v>1306</v>
      </c>
      <c r="B235" t="s">
        <v>1307</v>
      </c>
      <c r="C235" t="s">
        <v>1308</v>
      </c>
      <c r="D235" t="s">
        <v>1309</v>
      </c>
      <c r="E235" t="s">
        <v>1310</v>
      </c>
      <c r="F235" t="s">
        <v>795</v>
      </c>
      <c r="G235" t="s">
        <v>15</v>
      </c>
      <c r="H235">
        <v>96825</v>
      </c>
      <c r="I235" t="s">
        <v>25</v>
      </c>
    </row>
    <row r="236" spans="1:9" x14ac:dyDescent="0.3">
      <c r="A236" t="s">
        <v>1311</v>
      </c>
      <c r="B236" t="s">
        <v>1312</v>
      </c>
      <c r="C236" t="s">
        <v>1313</v>
      </c>
      <c r="D236" t="s">
        <v>1314</v>
      </c>
      <c r="E236" t="s">
        <v>1315</v>
      </c>
      <c r="F236" t="s">
        <v>128</v>
      </c>
      <c r="G236" t="s">
        <v>15</v>
      </c>
      <c r="H236">
        <v>10150</v>
      </c>
      <c r="I236" t="s">
        <v>25</v>
      </c>
    </row>
    <row r="237" spans="1:9" x14ac:dyDescent="0.3">
      <c r="A237" t="s">
        <v>1316</v>
      </c>
      <c r="B237" t="s">
        <v>1317</v>
      </c>
      <c r="E237" t="s">
        <v>1318</v>
      </c>
      <c r="F237" t="s">
        <v>1319</v>
      </c>
      <c r="G237" t="s">
        <v>23</v>
      </c>
      <c r="H237" t="s">
        <v>1320</v>
      </c>
      <c r="I237" t="s">
        <v>25</v>
      </c>
    </row>
    <row r="238" spans="1:9" x14ac:dyDescent="0.3">
      <c r="A238" t="s">
        <v>1321</v>
      </c>
      <c r="B238" t="s">
        <v>1322</v>
      </c>
      <c r="C238" t="s">
        <v>1323</v>
      </c>
      <c r="D238" t="s">
        <v>1324</v>
      </c>
      <c r="E238" t="s">
        <v>1325</v>
      </c>
      <c r="F238" t="s">
        <v>1326</v>
      </c>
      <c r="G238" t="s">
        <v>23</v>
      </c>
      <c r="H238" t="s">
        <v>1327</v>
      </c>
      <c r="I238" t="s">
        <v>25</v>
      </c>
    </row>
    <row r="239" spans="1:9" x14ac:dyDescent="0.3">
      <c r="A239" t="s">
        <v>1328</v>
      </c>
      <c r="B239" t="s">
        <v>1329</v>
      </c>
      <c r="D239" t="s">
        <v>1330</v>
      </c>
      <c r="E239" t="s">
        <v>1331</v>
      </c>
      <c r="F239" t="s">
        <v>1332</v>
      </c>
      <c r="G239" t="s">
        <v>15</v>
      </c>
      <c r="H239">
        <v>45218</v>
      </c>
      <c r="I239" t="s">
        <v>16</v>
      </c>
    </row>
    <row r="240" spans="1:9" x14ac:dyDescent="0.3">
      <c r="A240" t="s">
        <v>1333</v>
      </c>
      <c r="B240" t="s">
        <v>1334</v>
      </c>
      <c r="C240" t="s">
        <v>1335</v>
      </c>
      <c r="D240" t="s">
        <v>1336</v>
      </c>
      <c r="E240" t="s">
        <v>1337</v>
      </c>
      <c r="F240" t="s">
        <v>465</v>
      </c>
      <c r="G240" t="s">
        <v>15</v>
      </c>
      <c r="H240">
        <v>48670</v>
      </c>
      <c r="I240" t="s">
        <v>16</v>
      </c>
    </row>
    <row r="241" spans="1:9" x14ac:dyDescent="0.3">
      <c r="A241" t="s">
        <v>1338</v>
      </c>
      <c r="B241" t="s">
        <v>1339</v>
      </c>
      <c r="C241" t="s">
        <v>1340</v>
      </c>
      <c r="D241" t="s">
        <v>1341</v>
      </c>
      <c r="E241" t="s">
        <v>1342</v>
      </c>
      <c r="F241" t="s">
        <v>1343</v>
      </c>
      <c r="G241" t="s">
        <v>15</v>
      </c>
      <c r="H241">
        <v>82007</v>
      </c>
      <c r="I241" t="s">
        <v>25</v>
      </c>
    </row>
    <row r="242" spans="1:9" x14ac:dyDescent="0.3">
      <c r="A242" t="s">
        <v>1344</v>
      </c>
      <c r="B242" t="s">
        <v>1345</v>
      </c>
      <c r="E242" t="s">
        <v>1346</v>
      </c>
      <c r="F242" t="s">
        <v>1347</v>
      </c>
      <c r="G242" t="s">
        <v>15</v>
      </c>
      <c r="H242">
        <v>31119</v>
      </c>
      <c r="I242" t="s">
        <v>16</v>
      </c>
    </row>
    <row r="243" spans="1:9" x14ac:dyDescent="0.3">
      <c r="A243" t="s">
        <v>1348</v>
      </c>
      <c r="B243" t="s">
        <v>1349</v>
      </c>
      <c r="D243" t="s">
        <v>1350</v>
      </c>
      <c r="E243" t="s">
        <v>1351</v>
      </c>
      <c r="F243" t="s">
        <v>1352</v>
      </c>
      <c r="G243" t="s">
        <v>15</v>
      </c>
      <c r="H243">
        <v>30096</v>
      </c>
      <c r="I243" t="s">
        <v>25</v>
      </c>
    </row>
    <row r="244" spans="1:9" x14ac:dyDescent="0.3">
      <c r="A244" t="s">
        <v>1353</v>
      </c>
      <c r="B244" t="s">
        <v>1354</v>
      </c>
      <c r="C244" t="s">
        <v>1355</v>
      </c>
      <c r="D244" t="s">
        <v>1356</v>
      </c>
      <c r="E244" t="s">
        <v>1357</v>
      </c>
      <c r="F244" t="s">
        <v>1285</v>
      </c>
      <c r="G244" t="s">
        <v>15</v>
      </c>
      <c r="H244">
        <v>94250</v>
      </c>
      <c r="I244" t="s">
        <v>16</v>
      </c>
    </row>
    <row r="245" spans="1:9" x14ac:dyDescent="0.3">
      <c r="A245" t="s">
        <v>1358</v>
      </c>
      <c r="B245" t="s">
        <v>1359</v>
      </c>
      <c r="C245" t="s">
        <v>1360</v>
      </c>
      <c r="D245" t="s">
        <v>1361</v>
      </c>
      <c r="E245" t="s">
        <v>1362</v>
      </c>
      <c r="F245" t="s">
        <v>344</v>
      </c>
      <c r="G245" t="s">
        <v>15</v>
      </c>
      <c r="H245">
        <v>33661</v>
      </c>
      <c r="I245" t="s">
        <v>16</v>
      </c>
    </row>
    <row r="246" spans="1:9" x14ac:dyDescent="0.3">
      <c r="A246" t="s">
        <v>1363</v>
      </c>
      <c r="B246" t="s">
        <v>1364</v>
      </c>
      <c r="C246" t="s">
        <v>1365</v>
      </c>
      <c r="D246" t="s">
        <v>1366</v>
      </c>
      <c r="E246" t="s">
        <v>1367</v>
      </c>
      <c r="F246" t="s">
        <v>795</v>
      </c>
      <c r="G246" t="s">
        <v>15</v>
      </c>
      <c r="H246">
        <v>96805</v>
      </c>
      <c r="I246" t="s">
        <v>25</v>
      </c>
    </row>
    <row r="247" spans="1:9" x14ac:dyDescent="0.3">
      <c r="A247" t="s">
        <v>1368</v>
      </c>
      <c r="B247" t="s">
        <v>1369</v>
      </c>
      <c r="C247" t="s">
        <v>1370</v>
      </c>
      <c r="D247" t="s">
        <v>1371</v>
      </c>
      <c r="E247" t="s">
        <v>1372</v>
      </c>
      <c r="F247" t="s">
        <v>1373</v>
      </c>
      <c r="G247" t="s">
        <v>15</v>
      </c>
      <c r="H247">
        <v>70820</v>
      </c>
      <c r="I247" t="s">
        <v>16</v>
      </c>
    </row>
    <row r="248" spans="1:9" x14ac:dyDescent="0.3">
      <c r="A248" t="s">
        <v>1374</v>
      </c>
      <c r="B248" t="s">
        <v>1375</v>
      </c>
      <c r="C248" t="s">
        <v>1376</v>
      </c>
      <c r="D248" t="s">
        <v>1377</v>
      </c>
      <c r="E248" t="s">
        <v>1378</v>
      </c>
      <c r="F248" t="s">
        <v>1379</v>
      </c>
      <c r="G248" t="s">
        <v>219</v>
      </c>
      <c r="H248" t="s">
        <v>1380</v>
      </c>
      <c r="I248" t="s">
        <v>25</v>
      </c>
    </row>
    <row r="249" spans="1:9" x14ac:dyDescent="0.3">
      <c r="A249" t="s">
        <v>1381</v>
      </c>
      <c r="B249" t="s">
        <v>1382</v>
      </c>
      <c r="D249" t="s">
        <v>1383</v>
      </c>
      <c r="E249" t="s">
        <v>1384</v>
      </c>
      <c r="F249" t="s">
        <v>1385</v>
      </c>
      <c r="G249" t="s">
        <v>23</v>
      </c>
      <c r="H249" t="s">
        <v>1386</v>
      </c>
      <c r="I249" t="s">
        <v>16</v>
      </c>
    </row>
    <row r="250" spans="1:9" x14ac:dyDescent="0.3">
      <c r="A250" t="s">
        <v>1387</v>
      </c>
      <c r="B250" t="s">
        <v>1388</v>
      </c>
      <c r="C250" t="s">
        <v>1389</v>
      </c>
      <c r="D250" t="s">
        <v>1390</v>
      </c>
      <c r="E250" t="s">
        <v>1391</v>
      </c>
      <c r="F250" t="s">
        <v>244</v>
      </c>
      <c r="G250" t="s">
        <v>15</v>
      </c>
      <c r="H250">
        <v>55458</v>
      </c>
      <c r="I250" t="s">
        <v>16</v>
      </c>
    </row>
    <row r="251" spans="1:9" x14ac:dyDescent="0.3">
      <c r="A251" t="s">
        <v>1392</v>
      </c>
      <c r="B251" t="s">
        <v>1393</v>
      </c>
      <c r="D251" t="s">
        <v>1394</v>
      </c>
      <c r="E251" t="s">
        <v>1395</v>
      </c>
      <c r="F251" t="s">
        <v>1396</v>
      </c>
      <c r="G251" t="s">
        <v>15</v>
      </c>
      <c r="H251">
        <v>94159</v>
      </c>
      <c r="I251" t="s">
        <v>25</v>
      </c>
    </row>
    <row r="252" spans="1:9" x14ac:dyDescent="0.3">
      <c r="A252" t="s">
        <v>1397</v>
      </c>
      <c r="B252" t="s">
        <v>1398</v>
      </c>
      <c r="C252" t="s">
        <v>1399</v>
      </c>
      <c r="D252" t="s">
        <v>1400</v>
      </c>
      <c r="E252" t="s">
        <v>1401</v>
      </c>
      <c r="F252" t="s">
        <v>441</v>
      </c>
      <c r="G252" t="s">
        <v>15</v>
      </c>
      <c r="H252">
        <v>28225</v>
      </c>
      <c r="I252" t="s">
        <v>16</v>
      </c>
    </row>
    <row r="253" spans="1:9" x14ac:dyDescent="0.3">
      <c r="A253" t="s">
        <v>1402</v>
      </c>
      <c r="B253" t="s">
        <v>1403</v>
      </c>
      <c r="C253" t="s">
        <v>1404</v>
      </c>
      <c r="D253" t="s">
        <v>1405</v>
      </c>
      <c r="E253" t="s">
        <v>1406</v>
      </c>
      <c r="F253" t="s">
        <v>1407</v>
      </c>
      <c r="G253" t="s">
        <v>15</v>
      </c>
      <c r="H253">
        <v>85099</v>
      </c>
      <c r="I253" t="s">
        <v>16</v>
      </c>
    </row>
    <row r="254" spans="1:9" x14ac:dyDescent="0.3">
      <c r="A254" t="s">
        <v>1408</v>
      </c>
      <c r="B254" t="s">
        <v>1409</v>
      </c>
      <c r="D254" t="s">
        <v>1410</v>
      </c>
      <c r="E254" t="s">
        <v>1411</v>
      </c>
      <c r="F254" t="s">
        <v>200</v>
      </c>
      <c r="G254" t="s">
        <v>15</v>
      </c>
      <c r="H254">
        <v>11407</v>
      </c>
      <c r="I254" t="s">
        <v>25</v>
      </c>
    </row>
    <row r="255" spans="1:9" x14ac:dyDescent="0.3">
      <c r="A255" t="s">
        <v>1412</v>
      </c>
      <c r="B255" t="s">
        <v>1413</v>
      </c>
      <c r="C255" t="s">
        <v>1414</v>
      </c>
      <c r="D255" t="s">
        <v>1415</v>
      </c>
      <c r="E255" t="s">
        <v>1416</v>
      </c>
      <c r="F255" t="s">
        <v>1417</v>
      </c>
      <c r="G255" t="s">
        <v>15</v>
      </c>
      <c r="H255">
        <v>61825</v>
      </c>
      <c r="I255" t="s">
        <v>25</v>
      </c>
    </row>
    <row r="256" spans="1:9" x14ac:dyDescent="0.3">
      <c r="A256" t="s">
        <v>1418</v>
      </c>
      <c r="B256" t="s">
        <v>1419</v>
      </c>
      <c r="C256" t="s">
        <v>1420</v>
      </c>
      <c r="E256" t="s">
        <v>1421</v>
      </c>
      <c r="F256" t="s">
        <v>1422</v>
      </c>
      <c r="G256" t="s">
        <v>219</v>
      </c>
      <c r="H256" t="s">
        <v>1423</v>
      </c>
      <c r="I256" t="s">
        <v>25</v>
      </c>
    </row>
    <row r="257" spans="1:9" x14ac:dyDescent="0.3">
      <c r="A257" t="s">
        <v>1424</v>
      </c>
      <c r="B257" t="s">
        <v>1425</v>
      </c>
      <c r="C257" t="s">
        <v>1426</v>
      </c>
      <c r="D257" t="s">
        <v>1427</v>
      </c>
      <c r="E257" t="s">
        <v>1428</v>
      </c>
      <c r="F257" t="s">
        <v>248</v>
      </c>
      <c r="G257" t="s">
        <v>15</v>
      </c>
      <c r="H257">
        <v>85715</v>
      </c>
      <c r="I257" t="s">
        <v>25</v>
      </c>
    </row>
    <row r="258" spans="1:9" x14ac:dyDescent="0.3">
      <c r="A258" t="s">
        <v>1429</v>
      </c>
      <c r="B258" t="s">
        <v>1430</v>
      </c>
      <c r="C258" t="s">
        <v>1431</v>
      </c>
      <c r="D258" t="s">
        <v>1432</v>
      </c>
      <c r="E258" t="s">
        <v>1433</v>
      </c>
      <c r="F258" t="s">
        <v>1434</v>
      </c>
      <c r="G258" t="s">
        <v>15</v>
      </c>
      <c r="H258">
        <v>53205</v>
      </c>
      <c r="I258" t="s">
        <v>16</v>
      </c>
    </row>
    <row r="259" spans="1:9" x14ac:dyDescent="0.3">
      <c r="A259" t="s">
        <v>1435</v>
      </c>
      <c r="B259" t="s">
        <v>1436</v>
      </c>
      <c r="C259" t="s">
        <v>1437</v>
      </c>
      <c r="D259" t="s">
        <v>1438</v>
      </c>
      <c r="E259" t="s">
        <v>1439</v>
      </c>
      <c r="F259" t="s">
        <v>1120</v>
      </c>
      <c r="G259" t="s">
        <v>15</v>
      </c>
      <c r="H259">
        <v>33064</v>
      </c>
      <c r="I259" t="s">
        <v>16</v>
      </c>
    </row>
    <row r="260" spans="1:9" x14ac:dyDescent="0.3">
      <c r="A260" t="s">
        <v>1440</v>
      </c>
      <c r="B260" t="s">
        <v>1441</v>
      </c>
      <c r="C260" t="s">
        <v>1442</v>
      </c>
      <c r="D260" t="s">
        <v>1443</v>
      </c>
      <c r="E260" t="s">
        <v>1444</v>
      </c>
      <c r="F260" t="s">
        <v>998</v>
      </c>
      <c r="G260" t="s">
        <v>15</v>
      </c>
      <c r="H260">
        <v>90610</v>
      </c>
      <c r="I260" t="s">
        <v>25</v>
      </c>
    </row>
    <row r="261" spans="1:9" x14ac:dyDescent="0.3">
      <c r="A261" t="s">
        <v>1445</v>
      </c>
      <c r="B261" t="s">
        <v>1446</v>
      </c>
      <c r="C261" t="s">
        <v>1447</v>
      </c>
      <c r="D261" t="s">
        <v>1448</v>
      </c>
      <c r="E261" t="s">
        <v>1449</v>
      </c>
      <c r="F261" t="s">
        <v>1450</v>
      </c>
      <c r="G261" t="s">
        <v>219</v>
      </c>
      <c r="H261" t="s">
        <v>1451</v>
      </c>
      <c r="I261" t="s">
        <v>25</v>
      </c>
    </row>
    <row r="262" spans="1:9" x14ac:dyDescent="0.3">
      <c r="A262" t="s">
        <v>1452</v>
      </c>
      <c r="B262" t="s">
        <v>1453</v>
      </c>
      <c r="C262" t="s">
        <v>1454</v>
      </c>
      <c r="E262" t="s">
        <v>1455</v>
      </c>
      <c r="F262" t="s">
        <v>99</v>
      </c>
      <c r="G262" t="s">
        <v>15</v>
      </c>
      <c r="H262">
        <v>63180</v>
      </c>
      <c r="I262" t="s">
        <v>16</v>
      </c>
    </row>
    <row r="263" spans="1:9" x14ac:dyDescent="0.3">
      <c r="A263" t="s">
        <v>1456</v>
      </c>
      <c r="B263" t="s">
        <v>1457</v>
      </c>
      <c r="C263" t="s">
        <v>1458</v>
      </c>
      <c r="D263" t="s">
        <v>1459</v>
      </c>
      <c r="E263" t="s">
        <v>1460</v>
      </c>
      <c r="F263" t="s">
        <v>1461</v>
      </c>
      <c r="G263" t="s">
        <v>15</v>
      </c>
      <c r="H263">
        <v>16522</v>
      </c>
      <c r="I263" t="s">
        <v>16</v>
      </c>
    </row>
    <row r="264" spans="1:9" x14ac:dyDescent="0.3">
      <c r="A264" t="s">
        <v>1462</v>
      </c>
      <c r="B264" t="s">
        <v>1463</v>
      </c>
      <c r="C264" t="s">
        <v>1464</v>
      </c>
      <c r="D264" t="s">
        <v>1465</v>
      </c>
      <c r="E264" t="s">
        <v>1466</v>
      </c>
      <c r="F264" t="s">
        <v>1467</v>
      </c>
      <c r="G264" t="s">
        <v>15</v>
      </c>
      <c r="H264">
        <v>98464</v>
      </c>
      <c r="I264" t="s">
        <v>25</v>
      </c>
    </row>
    <row r="265" spans="1:9" x14ac:dyDescent="0.3">
      <c r="A265" t="s">
        <v>1468</v>
      </c>
      <c r="B265" t="s">
        <v>1469</v>
      </c>
      <c r="D265" t="s">
        <v>1470</v>
      </c>
      <c r="E265" t="s">
        <v>1471</v>
      </c>
      <c r="F265" t="s">
        <v>88</v>
      </c>
      <c r="G265" t="s">
        <v>15</v>
      </c>
      <c r="H265">
        <v>23277</v>
      </c>
      <c r="I265" t="s">
        <v>25</v>
      </c>
    </row>
    <row r="266" spans="1:9" x14ac:dyDescent="0.3">
      <c r="A266" t="s">
        <v>1472</v>
      </c>
      <c r="B266" t="s">
        <v>1473</v>
      </c>
      <c r="D266" t="s">
        <v>1474</v>
      </c>
      <c r="E266" t="s">
        <v>1475</v>
      </c>
      <c r="F266" t="s">
        <v>1476</v>
      </c>
      <c r="G266" t="s">
        <v>23</v>
      </c>
      <c r="H266" t="s">
        <v>738</v>
      </c>
      <c r="I266" t="s">
        <v>16</v>
      </c>
    </row>
    <row r="267" spans="1:9" x14ac:dyDescent="0.3">
      <c r="A267" t="s">
        <v>1477</v>
      </c>
      <c r="B267" t="s">
        <v>1478</v>
      </c>
      <c r="C267" t="s">
        <v>1479</v>
      </c>
      <c r="D267" t="s">
        <v>1480</v>
      </c>
      <c r="E267" t="s">
        <v>1481</v>
      </c>
      <c r="F267" t="s">
        <v>232</v>
      </c>
      <c r="G267" t="s">
        <v>15</v>
      </c>
      <c r="H267">
        <v>72204</v>
      </c>
      <c r="I267" t="s">
        <v>16</v>
      </c>
    </row>
    <row r="268" spans="1:9" x14ac:dyDescent="0.3">
      <c r="A268" t="s">
        <v>1482</v>
      </c>
      <c r="B268" t="s">
        <v>1483</v>
      </c>
      <c r="C268" t="s">
        <v>1484</v>
      </c>
      <c r="D268" t="s">
        <v>1485</v>
      </c>
      <c r="E268" t="s">
        <v>1486</v>
      </c>
      <c r="F268" t="s">
        <v>1487</v>
      </c>
      <c r="G268" t="s">
        <v>219</v>
      </c>
      <c r="H268" t="s">
        <v>1488</v>
      </c>
      <c r="I268" t="s">
        <v>25</v>
      </c>
    </row>
    <row r="269" spans="1:9" x14ac:dyDescent="0.3">
      <c r="A269" t="s">
        <v>1489</v>
      </c>
      <c r="B269" t="s">
        <v>1490</v>
      </c>
      <c r="C269" t="s">
        <v>1491</v>
      </c>
      <c r="D269" t="s">
        <v>1492</v>
      </c>
      <c r="E269" t="s">
        <v>1493</v>
      </c>
      <c r="F269" t="s">
        <v>986</v>
      </c>
      <c r="G269" t="s">
        <v>15</v>
      </c>
      <c r="H269">
        <v>89436</v>
      </c>
      <c r="I269" t="s">
        <v>16</v>
      </c>
    </row>
    <row r="270" spans="1:9" x14ac:dyDescent="0.3">
      <c r="A270" t="s">
        <v>1494</v>
      </c>
      <c r="B270" t="s">
        <v>1495</v>
      </c>
      <c r="D270" t="s">
        <v>1496</v>
      </c>
      <c r="E270" t="s">
        <v>1497</v>
      </c>
      <c r="F270" t="s">
        <v>1498</v>
      </c>
      <c r="G270" t="s">
        <v>15</v>
      </c>
      <c r="H270">
        <v>77806</v>
      </c>
      <c r="I270" t="s">
        <v>16</v>
      </c>
    </row>
    <row r="271" spans="1:9" x14ac:dyDescent="0.3">
      <c r="A271" t="s">
        <v>1499</v>
      </c>
      <c r="B271" t="s">
        <v>1500</v>
      </c>
      <c r="C271" t="s">
        <v>1501</v>
      </c>
      <c r="D271" t="s">
        <v>1502</v>
      </c>
      <c r="E271" t="s">
        <v>1503</v>
      </c>
      <c r="F271" t="s">
        <v>1504</v>
      </c>
      <c r="G271" t="s">
        <v>15</v>
      </c>
      <c r="H271">
        <v>76210</v>
      </c>
      <c r="I271" t="s">
        <v>25</v>
      </c>
    </row>
    <row r="272" spans="1:9" x14ac:dyDescent="0.3">
      <c r="A272" t="s">
        <v>1505</v>
      </c>
      <c r="B272" t="s">
        <v>1506</v>
      </c>
      <c r="E272" t="s">
        <v>1507</v>
      </c>
      <c r="F272" t="s">
        <v>1508</v>
      </c>
      <c r="G272" t="s">
        <v>23</v>
      </c>
      <c r="H272" t="s">
        <v>1509</v>
      </c>
      <c r="I272" t="s">
        <v>16</v>
      </c>
    </row>
    <row r="273" spans="1:9" x14ac:dyDescent="0.3">
      <c r="A273" t="s">
        <v>1510</v>
      </c>
      <c r="B273" t="s">
        <v>1511</v>
      </c>
      <c r="C273" t="s">
        <v>1512</v>
      </c>
      <c r="D273" t="s">
        <v>1513</v>
      </c>
      <c r="E273" t="s">
        <v>1514</v>
      </c>
      <c r="F273" t="s">
        <v>1515</v>
      </c>
      <c r="G273" t="s">
        <v>15</v>
      </c>
      <c r="H273">
        <v>27635</v>
      </c>
      <c r="I273" t="s">
        <v>16</v>
      </c>
    </row>
    <row r="274" spans="1:9" x14ac:dyDescent="0.3">
      <c r="A274" t="s">
        <v>1516</v>
      </c>
      <c r="B274" t="s">
        <v>1517</v>
      </c>
      <c r="C274" t="s">
        <v>1518</v>
      </c>
      <c r="D274" t="s">
        <v>1519</v>
      </c>
      <c r="E274" t="s">
        <v>1520</v>
      </c>
      <c r="F274" t="s">
        <v>1521</v>
      </c>
      <c r="G274" t="s">
        <v>23</v>
      </c>
      <c r="H274" t="s">
        <v>1522</v>
      </c>
      <c r="I274" t="s">
        <v>16</v>
      </c>
    </row>
    <row r="275" spans="1:9" x14ac:dyDescent="0.3">
      <c r="A275" t="s">
        <v>1523</v>
      </c>
      <c r="B275" t="s">
        <v>1524</v>
      </c>
      <c r="C275" t="s">
        <v>1525</v>
      </c>
      <c r="D275" t="s">
        <v>1526</v>
      </c>
      <c r="E275" t="s">
        <v>1527</v>
      </c>
      <c r="F275" t="s">
        <v>128</v>
      </c>
      <c r="G275" t="s">
        <v>15</v>
      </c>
      <c r="H275">
        <v>10105</v>
      </c>
      <c r="I275" t="s">
        <v>25</v>
      </c>
    </row>
    <row r="276" spans="1:9" x14ac:dyDescent="0.3">
      <c r="A276" t="s">
        <v>1528</v>
      </c>
      <c r="B276" t="s">
        <v>1529</v>
      </c>
      <c r="C276" t="s">
        <v>1530</v>
      </c>
      <c r="D276" t="s">
        <v>1531</v>
      </c>
      <c r="E276" t="s">
        <v>1532</v>
      </c>
      <c r="F276" t="s">
        <v>714</v>
      </c>
      <c r="G276" t="s">
        <v>15</v>
      </c>
      <c r="H276">
        <v>6905</v>
      </c>
      <c r="I276" t="s">
        <v>25</v>
      </c>
    </row>
    <row r="277" spans="1:9" x14ac:dyDescent="0.3">
      <c r="A277" t="s">
        <v>1533</v>
      </c>
      <c r="B277" t="s">
        <v>1534</v>
      </c>
      <c r="C277" t="s">
        <v>1535</v>
      </c>
      <c r="D277" t="s">
        <v>1536</v>
      </c>
      <c r="E277" t="s">
        <v>1537</v>
      </c>
      <c r="F277" t="s">
        <v>333</v>
      </c>
      <c r="G277" t="s">
        <v>15</v>
      </c>
      <c r="H277">
        <v>43666</v>
      </c>
      <c r="I277" t="s">
        <v>25</v>
      </c>
    </row>
    <row r="278" spans="1:9" x14ac:dyDescent="0.3">
      <c r="A278" t="s">
        <v>1538</v>
      </c>
      <c r="B278" t="s">
        <v>1539</v>
      </c>
      <c r="C278" t="s">
        <v>1540</v>
      </c>
      <c r="D278" t="s">
        <v>1541</v>
      </c>
      <c r="E278" t="s">
        <v>1542</v>
      </c>
      <c r="F278" t="s">
        <v>1543</v>
      </c>
      <c r="G278" t="s">
        <v>23</v>
      </c>
      <c r="H278" t="s">
        <v>1544</v>
      </c>
      <c r="I278" t="s">
        <v>16</v>
      </c>
    </row>
    <row r="279" spans="1:9" x14ac:dyDescent="0.3">
      <c r="A279" t="s">
        <v>1545</v>
      </c>
      <c r="B279" t="s">
        <v>1546</v>
      </c>
      <c r="C279" t="s">
        <v>1547</v>
      </c>
      <c r="D279" t="s">
        <v>1548</v>
      </c>
      <c r="E279" t="s">
        <v>1549</v>
      </c>
      <c r="F279" t="s">
        <v>1550</v>
      </c>
      <c r="G279" t="s">
        <v>15</v>
      </c>
      <c r="H279">
        <v>65211</v>
      </c>
      <c r="I279" t="s">
        <v>25</v>
      </c>
    </row>
    <row r="280" spans="1:9" x14ac:dyDescent="0.3">
      <c r="A280" t="s">
        <v>1551</v>
      </c>
      <c r="B280" t="s">
        <v>1552</v>
      </c>
      <c r="C280" t="s">
        <v>1553</v>
      </c>
      <c r="D280" t="s">
        <v>1554</v>
      </c>
      <c r="E280" t="s">
        <v>1555</v>
      </c>
      <c r="F280" t="s">
        <v>366</v>
      </c>
      <c r="G280" t="s">
        <v>15</v>
      </c>
      <c r="H280">
        <v>46852</v>
      </c>
      <c r="I280" t="s">
        <v>16</v>
      </c>
    </row>
    <row r="281" spans="1:9" x14ac:dyDescent="0.3">
      <c r="A281" t="s">
        <v>1556</v>
      </c>
      <c r="B281" t="s">
        <v>1557</v>
      </c>
      <c r="C281" t="s">
        <v>1558</v>
      </c>
      <c r="D281" t="s">
        <v>1559</v>
      </c>
      <c r="E281" t="s">
        <v>1560</v>
      </c>
      <c r="F281" t="s">
        <v>99</v>
      </c>
      <c r="G281" t="s">
        <v>15</v>
      </c>
      <c r="H281">
        <v>63143</v>
      </c>
      <c r="I281" t="s">
        <v>16</v>
      </c>
    </row>
    <row r="282" spans="1:9" x14ac:dyDescent="0.3">
      <c r="A282" t="s">
        <v>1561</v>
      </c>
      <c r="B282" t="s">
        <v>1562</v>
      </c>
      <c r="D282" t="s">
        <v>1563</v>
      </c>
      <c r="E282" t="s">
        <v>1564</v>
      </c>
      <c r="F282" t="s">
        <v>110</v>
      </c>
      <c r="G282" t="s">
        <v>15</v>
      </c>
      <c r="H282">
        <v>97211</v>
      </c>
      <c r="I282" t="s">
        <v>16</v>
      </c>
    </row>
    <row r="283" spans="1:9" x14ac:dyDescent="0.3">
      <c r="A283" t="s">
        <v>1565</v>
      </c>
      <c r="B283" t="s">
        <v>1566</v>
      </c>
      <c r="C283" t="s">
        <v>1567</v>
      </c>
      <c r="D283" t="s">
        <v>1568</v>
      </c>
      <c r="E283" t="s">
        <v>1569</v>
      </c>
      <c r="F283" t="s">
        <v>1570</v>
      </c>
      <c r="G283" t="s">
        <v>15</v>
      </c>
      <c r="H283">
        <v>80305</v>
      </c>
      <c r="I283" t="s">
        <v>16</v>
      </c>
    </row>
    <row r="284" spans="1:9" x14ac:dyDescent="0.3">
      <c r="A284" t="s">
        <v>1571</v>
      </c>
      <c r="B284" t="s">
        <v>1572</v>
      </c>
      <c r="C284" t="s">
        <v>1573</v>
      </c>
      <c r="D284" t="s">
        <v>1574</v>
      </c>
      <c r="E284" t="s">
        <v>1575</v>
      </c>
      <c r="F284" t="s">
        <v>1576</v>
      </c>
      <c r="G284" t="s">
        <v>219</v>
      </c>
      <c r="H284" t="s">
        <v>1577</v>
      </c>
      <c r="I284" t="s">
        <v>25</v>
      </c>
    </row>
    <row r="285" spans="1:9" x14ac:dyDescent="0.3">
      <c r="A285" t="s">
        <v>1578</v>
      </c>
      <c r="B285" t="s">
        <v>1579</v>
      </c>
      <c r="C285" t="s">
        <v>1580</v>
      </c>
      <c r="D285" t="s">
        <v>1581</v>
      </c>
      <c r="E285" t="s">
        <v>1582</v>
      </c>
      <c r="F285" t="s">
        <v>1450</v>
      </c>
      <c r="G285" t="s">
        <v>219</v>
      </c>
      <c r="H285" t="s">
        <v>1451</v>
      </c>
      <c r="I285" t="s">
        <v>16</v>
      </c>
    </row>
    <row r="286" spans="1:9" x14ac:dyDescent="0.3">
      <c r="A286" t="s">
        <v>1583</v>
      </c>
      <c r="B286" t="s">
        <v>1584</v>
      </c>
      <c r="D286" t="s">
        <v>1585</v>
      </c>
      <c r="E286" t="s">
        <v>1586</v>
      </c>
      <c r="F286" t="s">
        <v>1587</v>
      </c>
      <c r="G286" t="s">
        <v>15</v>
      </c>
      <c r="H286">
        <v>40298</v>
      </c>
      <c r="I286" t="s">
        <v>25</v>
      </c>
    </row>
    <row r="287" spans="1:9" x14ac:dyDescent="0.3">
      <c r="A287" t="s">
        <v>1588</v>
      </c>
      <c r="B287" t="s">
        <v>1589</v>
      </c>
      <c r="D287" t="s">
        <v>1590</v>
      </c>
      <c r="E287" t="s">
        <v>1591</v>
      </c>
      <c r="F287" t="s">
        <v>501</v>
      </c>
      <c r="G287" t="s">
        <v>15</v>
      </c>
      <c r="H287">
        <v>14276</v>
      </c>
      <c r="I287" t="s">
        <v>25</v>
      </c>
    </row>
    <row r="288" spans="1:9" x14ac:dyDescent="0.3">
      <c r="A288" t="s">
        <v>1592</v>
      </c>
      <c r="B288" t="s">
        <v>1593</v>
      </c>
      <c r="C288" t="s">
        <v>1594</v>
      </c>
      <c r="E288" t="s">
        <v>1595</v>
      </c>
      <c r="F288" t="s">
        <v>1596</v>
      </c>
      <c r="G288" t="s">
        <v>15</v>
      </c>
      <c r="H288">
        <v>44710</v>
      </c>
      <c r="I288" t="s">
        <v>16</v>
      </c>
    </row>
    <row r="289" spans="1:9" x14ac:dyDescent="0.3">
      <c r="A289" t="s">
        <v>1597</v>
      </c>
      <c r="B289" t="s">
        <v>1598</v>
      </c>
      <c r="C289" t="s">
        <v>1599</v>
      </c>
      <c r="D289" t="s">
        <v>1600</v>
      </c>
      <c r="E289" t="s">
        <v>1601</v>
      </c>
      <c r="F289" t="s">
        <v>270</v>
      </c>
      <c r="G289" t="s">
        <v>15</v>
      </c>
      <c r="H289">
        <v>2114</v>
      </c>
      <c r="I289" t="s">
        <v>25</v>
      </c>
    </row>
    <row r="290" spans="1:9" x14ac:dyDescent="0.3">
      <c r="A290" t="s">
        <v>1602</v>
      </c>
      <c r="B290" t="s">
        <v>1603</v>
      </c>
      <c r="D290" t="s">
        <v>1604</v>
      </c>
      <c r="E290" t="s">
        <v>1605</v>
      </c>
      <c r="F290" t="s">
        <v>1606</v>
      </c>
      <c r="G290" t="s">
        <v>23</v>
      </c>
      <c r="H290" t="s">
        <v>1607</v>
      </c>
      <c r="I290" t="s">
        <v>16</v>
      </c>
    </row>
    <row r="291" spans="1:9" x14ac:dyDescent="0.3">
      <c r="A291" t="s">
        <v>1608</v>
      </c>
      <c r="B291" t="s">
        <v>1609</v>
      </c>
      <c r="E291" t="s">
        <v>1610</v>
      </c>
      <c r="F291" t="s">
        <v>1611</v>
      </c>
      <c r="G291" t="s">
        <v>15</v>
      </c>
      <c r="H291">
        <v>24515</v>
      </c>
      <c r="I291" t="s">
        <v>16</v>
      </c>
    </row>
    <row r="292" spans="1:9" x14ac:dyDescent="0.3">
      <c r="A292" t="s">
        <v>1612</v>
      </c>
      <c r="B292" t="s">
        <v>1613</v>
      </c>
      <c r="C292" t="s">
        <v>1614</v>
      </c>
      <c r="D292" t="s">
        <v>1615</v>
      </c>
      <c r="E292" t="s">
        <v>1616</v>
      </c>
      <c r="F292" t="s">
        <v>66</v>
      </c>
      <c r="G292" t="s">
        <v>15</v>
      </c>
      <c r="H292">
        <v>90071</v>
      </c>
      <c r="I292" t="s">
        <v>25</v>
      </c>
    </row>
    <row r="293" spans="1:9" x14ac:dyDescent="0.3">
      <c r="A293" t="s">
        <v>1617</v>
      </c>
      <c r="B293" t="s">
        <v>1618</v>
      </c>
      <c r="E293" t="s">
        <v>1619</v>
      </c>
      <c r="F293" t="s">
        <v>726</v>
      </c>
      <c r="G293" t="s">
        <v>23</v>
      </c>
      <c r="H293" t="s">
        <v>727</v>
      </c>
      <c r="I293" t="s">
        <v>25</v>
      </c>
    </row>
    <row r="294" spans="1:9" x14ac:dyDescent="0.3">
      <c r="A294" t="s">
        <v>1620</v>
      </c>
      <c r="B294" t="s">
        <v>1621</v>
      </c>
      <c r="C294" t="s">
        <v>1622</v>
      </c>
      <c r="E294" t="s">
        <v>1623</v>
      </c>
      <c r="F294" t="s">
        <v>287</v>
      </c>
      <c r="G294" t="s">
        <v>15</v>
      </c>
      <c r="H294">
        <v>35236</v>
      </c>
      <c r="I294" t="s">
        <v>25</v>
      </c>
    </row>
    <row r="295" spans="1:9" x14ac:dyDescent="0.3">
      <c r="A295" t="s">
        <v>1624</v>
      </c>
      <c r="B295" t="s">
        <v>1625</v>
      </c>
      <c r="C295" t="s">
        <v>1626</v>
      </c>
      <c r="D295" t="s">
        <v>1627</v>
      </c>
      <c r="E295" t="s">
        <v>1628</v>
      </c>
      <c r="F295" t="s">
        <v>926</v>
      </c>
      <c r="G295" t="s">
        <v>15</v>
      </c>
      <c r="H295">
        <v>22309</v>
      </c>
      <c r="I295" t="s">
        <v>25</v>
      </c>
    </row>
    <row r="296" spans="1:9" x14ac:dyDescent="0.3">
      <c r="A296" t="s">
        <v>1629</v>
      </c>
      <c r="B296" t="s">
        <v>1630</v>
      </c>
      <c r="D296" t="s">
        <v>1631</v>
      </c>
      <c r="E296" t="s">
        <v>1632</v>
      </c>
      <c r="F296" t="s">
        <v>1633</v>
      </c>
      <c r="G296" t="s">
        <v>15</v>
      </c>
      <c r="H296">
        <v>6816</v>
      </c>
      <c r="I296" t="s">
        <v>25</v>
      </c>
    </row>
    <row r="297" spans="1:9" x14ac:dyDescent="0.3">
      <c r="A297" t="s">
        <v>1634</v>
      </c>
      <c r="B297" t="s">
        <v>1635</v>
      </c>
      <c r="E297" t="s">
        <v>1636</v>
      </c>
      <c r="F297" t="s">
        <v>1142</v>
      </c>
      <c r="G297" t="s">
        <v>15</v>
      </c>
      <c r="H297">
        <v>12205</v>
      </c>
      <c r="I297" t="s">
        <v>25</v>
      </c>
    </row>
    <row r="298" spans="1:9" x14ac:dyDescent="0.3">
      <c r="A298" t="s">
        <v>1637</v>
      </c>
      <c r="B298" t="s">
        <v>1638</v>
      </c>
      <c r="C298" t="s">
        <v>1639</v>
      </c>
      <c r="D298" t="s">
        <v>1640</v>
      </c>
      <c r="E298" t="s">
        <v>1641</v>
      </c>
      <c r="F298" t="s">
        <v>377</v>
      </c>
      <c r="G298" t="s">
        <v>15</v>
      </c>
      <c r="H298">
        <v>34108</v>
      </c>
      <c r="I298" t="s">
        <v>16</v>
      </c>
    </row>
    <row r="299" spans="1:9" x14ac:dyDescent="0.3">
      <c r="A299" t="s">
        <v>1642</v>
      </c>
      <c r="B299" t="s">
        <v>1643</v>
      </c>
      <c r="C299" t="s">
        <v>1644</v>
      </c>
      <c r="D299" t="s">
        <v>1645</v>
      </c>
      <c r="E299" t="s">
        <v>1646</v>
      </c>
      <c r="F299" t="s">
        <v>1647</v>
      </c>
      <c r="G299" t="s">
        <v>15</v>
      </c>
      <c r="H299">
        <v>33141</v>
      </c>
      <c r="I299" t="s">
        <v>16</v>
      </c>
    </row>
    <row r="300" spans="1:9" x14ac:dyDescent="0.3">
      <c r="A300" t="s">
        <v>1648</v>
      </c>
      <c r="B300" t="s">
        <v>1649</v>
      </c>
      <c r="C300" t="s">
        <v>1650</v>
      </c>
      <c r="D300" t="s">
        <v>1651</v>
      </c>
      <c r="E300" t="s">
        <v>1652</v>
      </c>
      <c r="F300" t="s">
        <v>1347</v>
      </c>
      <c r="G300" t="s">
        <v>15</v>
      </c>
      <c r="H300">
        <v>30358</v>
      </c>
      <c r="I300" t="s">
        <v>16</v>
      </c>
    </row>
    <row r="301" spans="1:9" x14ac:dyDescent="0.3">
      <c r="A301" t="s">
        <v>1653</v>
      </c>
      <c r="B301" t="s">
        <v>1654</v>
      </c>
      <c r="C301" t="s">
        <v>1655</v>
      </c>
      <c r="D301" t="s">
        <v>1656</v>
      </c>
      <c r="E301" t="s">
        <v>1657</v>
      </c>
      <c r="F301" t="s">
        <v>1658</v>
      </c>
      <c r="G301" t="s">
        <v>15</v>
      </c>
      <c r="H301">
        <v>78405</v>
      </c>
      <c r="I301" t="s">
        <v>16</v>
      </c>
    </row>
    <row r="302" spans="1:9" x14ac:dyDescent="0.3">
      <c r="A302" t="s">
        <v>1659</v>
      </c>
      <c r="B302" t="s">
        <v>1660</v>
      </c>
      <c r="C302" t="s">
        <v>1661</v>
      </c>
      <c r="D302" t="s">
        <v>1662</v>
      </c>
      <c r="E302" t="s">
        <v>1663</v>
      </c>
      <c r="F302" t="s">
        <v>795</v>
      </c>
      <c r="G302" t="s">
        <v>15</v>
      </c>
      <c r="H302">
        <v>96835</v>
      </c>
      <c r="I302" t="s">
        <v>16</v>
      </c>
    </row>
    <row r="303" spans="1:9" x14ac:dyDescent="0.3">
      <c r="A303" t="s">
        <v>1664</v>
      </c>
      <c r="B303" t="s">
        <v>1665</v>
      </c>
      <c r="C303" t="s">
        <v>1666</v>
      </c>
      <c r="D303" t="s">
        <v>1667</v>
      </c>
      <c r="E303" t="s">
        <v>1668</v>
      </c>
      <c r="F303" t="s">
        <v>547</v>
      </c>
      <c r="G303" t="s">
        <v>15</v>
      </c>
      <c r="H303">
        <v>78737</v>
      </c>
      <c r="I303" t="s">
        <v>16</v>
      </c>
    </row>
    <row r="304" spans="1:9" x14ac:dyDescent="0.3">
      <c r="A304" t="s">
        <v>1669</v>
      </c>
      <c r="B304" t="s">
        <v>1670</v>
      </c>
      <c r="C304" t="s">
        <v>1671</v>
      </c>
      <c r="D304" t="s">
        <v>1672</v>
      </c>
      <c r="E304" t="s">
        <v>1673</v>
      </c>
      <c r="F304" t="s">
        <v>1674</v>
      </c>
      <c r="G304" t="s">
        <v>15</v>
      </c>
      <c r="H304">
        <v>21290</v>
      </c>
      <c r="I304" t="s">
        <v>25</v>
      </c>
    </row>
    <row r="305" spans="1:9" x14ac:dyDescent="0.3">
      <c r="A305" t="s">
        <v>1675</v>
      </c>
      <c r="B305" t="s">
        <v>1676</v>
      </c>
      <c r="C305" t="s">
        <v>1677</v>
      </c>
      <c r="E305" t="s">
        <v>1678</v>
      </c>
      <c r="F305" t="s">
        <v>1679</v>
      </c>
      <c r="G305" t="s">
        <v>15</v>
      </c>
      <c r="H305">
        <v>40596</v>
      </c>
      <c r="I305" t="s">
        <v>16</v>
      </c>
    </row>
    <row r="306" spans="1:9" x14ac:dyDescent="0.3">
      <c r="A306" t="s">
        <v>1680</v>
      </c>
      <c r="B306" t="s">
        <v>1681</v>
      </c>
      <c r="C306" t="s">
        <v>1682</v>
      </c>
      <c r="E306" t="s">
        <v>1683</v>
      </c>
      <c r="F306" t="s">
        <v>1684</v>
      </c>
      <c r="G306" t="s">
        <v>15</v>
      </c>
      <c r="H306">
        <v>60435</v>
      </c>
      <c r="I306" t="s">
        <v>16</v>
      </c>
    </row>
    <row r="307" spans="1:9" x14ac:dyDescent="0.3">
      <c r="A307" t="s">
        <v>1685</v>
      </c>
      <c r="B307" t="s">
        <v>1686</v>
      </c>
      <c r="C307" t="s">
        <v>1687</v>
      </c>
      <c r="D307" t="s">
        <v>1688</v>
      </c>
      <c r="E307" t="s">
        <v>1689</v>
      </c>
      <c r="F307" t="s">
        <v>1690</v>
      </c>
      <c r="G307" t="s">
        <v>219</v>
      </c>
      <c r="H307" t="s">
        <v>1691</v>
      </c>
      <c r="I307" t="s">
        <v>25</v>
      </c>
    </row>
    <row r="308" spans="1:9" x14ac:dyDescent="0.3">
      <c r="A308" t="s">
        <v>1692</v>
      </c>
      <c r="B308" t="s">
        <v>1693</v>
      </c>
      <c r="C308" t="s">
        <v>1694</v>
      </c>
      <c r="D308" t="s">
        <v>1695</v>
      </c>
      <c r="E308" t="s">
        <v>1696</v>
      </c>
      <c r="F308" t="s">
        <v>1697</v>
      </c>
      <c r="G308" t="s">
        <v>15</v>
      </c>
      <c r="H308">
        <v>68505</v>
      </c>
      <c r="I308" t="s">
        <v>25</v>
      </c>
    </row>
    <row r="309" spans="1:9" x14ac:dyDescent="0.3">
      <c r="A309" t="s">
        <v>1698</v>
      </c>
      <c r="B309" t="s">
        <v>1699</v>
      </c>
      <c r="C309" t="s">
        <v>1700</v>
      </c>
      <c r="D309" t="s">
        <v>1701</v>
      </c>
      <c r="E309" t="s">
        <v>1702</v>
      </c>
      <c r="F309" t="s">
        <v>1332</v>
      </c>
      <c r="G309" t="s">
        <v>15</v>
      </c>
      <c r="H309">
        <v>45254</v>
      </c>
      <c r="I309" t="s">
        <v>16</v>
      </c>
    </row>
    <row r="310" spans="1:9" x14ac:dyDescent="0.3">
      <c r="A310" t="s">
        <v>1703</v>
      </c>
      <c r="B310" t="s">
        <v>1704</v>
      </c>
      <c r="C310" t="s">
        <v>1705</v>
      </c>
      <c r="E310" t="s">
        <v>1706</v>
      </c>
      <c r="F310" t="s">
        <v>1450</v>
      </c>
      <c r="G310" t="s">
        <v>219</v>
      </c>
      <c r="H310" t="s">
        <v>1451</v>
      </c>
      <c r="I310" t="s">
        <v>25</v>
      </c>
    </row>
    <row r="311" spans="1:9" x14ac:dyDescent="0.3">
      <c r="A311" t="s">
        <v>1707</v>
      </c>
      <c r="B311" t="s">
        <v>1708</v>
      </c>
      <c r="C311" t="s">
        <v>1709</v>
      </c>
      <c r="D311" t="s">
        <v>1710</v>
      </c>
      <c r="E311" t="s">
        <v>1711</v>
      </c>
      <c r="F311" t="s">
        <v>1712</v>
      </c>
      <c r="G311" t="s">
        <v>15</v>
      </c>
      <c r="H311">
        <v>6127</v>
      </c>
      <c r="I311" t="s">
        <v>16</v>
      </c>
    </row>
    <row r="312" spans="1:9" x14ac:dyDescent="0.3">
      <c r="A312" t="s">
        <v>1713</v>
      </c>
      <c r="B312" t="s">
        <v>1714</v>
      </c>
      <c r="C312" t="s">
        <v>1715</v>
      </c>
      <c r="D312" t="s">
        <v>1716</v>
      </c>
      <c r="E312" t="s">
        <v>1717</v>
      </c>
      <c r="F312" t="s">
        <v>452</v>
      </c>
      <c r="G312" t="s">
        <v>23</v>
      </c>
      <c r="H312" t="s">
        <v>453</v>
      </c>
      <c r="I312" t="s">
        <v>25</v>
      </c>
    </row>
    <row r="313" spans="1:9" x14ac:dyDescent="0.3">
      <c r="A313" t="s">
        <v>1718</v>
      </c>
      <c r="B313" t="s">
        <v>1719</v>
      </c>
      <c r="C313" t="s">
        <v>1720</v>
      </c>
      <c r="D313" t="s">
        <v>1721</v>
      </c>
      <c r="E313" t="s">
        <v>1722</v>
      </c>
      <c r="F313" t="s">
        <v>441</v>
      </c>
      <c r="G313" t="s">
        <v>15</v>
      </c>
      <c r="H313">
        <v>28299</v>
      </c>
      <c r="I313" t="s">
        <v>16</v>
      </c>
    </row>
    <row r="314" spans="1:9" x14ac:dyDescent="0.3">
      <c r="A314" t="s">
        <v>1723</v>
      </c>
      <c r="B314" t="s">
        <v>1724</v>
      </c>
      <c r="C314" t="s">
        <v>1725</v>
      </c>
      <c r="D314" t="s">
        <v>1726</v>
      </c>
      <c r="E314" t="s">
        <v>1727</v>
      </c>
      <c r="F314" t="s">
        <v>926</v>
      </c>
      <c r="G314" t="s">
        <v>15</v>
      </c>
      <c r="H314">
        <v>71307</v>
      </c>
      <c r="I314" t="s">
        <v>16</v>
      </c>
    </row>
    <row r="315" spans="1:9" x14ac:dyDescent="0.3">
      <c r="A315" t="s">
        <v>1728</v>
      </c>
      <c r="B315" t="s">
        <v>1729</v>
      </c>
      <c r="C315" t="s">
        <v>1730</v>
      </c>
      <c r="D315" t="s">
        <v>1731</v>
      </c>
      <c r="E315" t="s">
        <v>1732</v>
      </c>
      <c r="F315" t="s">
        <v>1733</v>
      </c>
      <c r="G315" t="s">
        <v>219</v>
      </c>
      <c r="H315" t="s">
        <v>1734</v>
      </c>
      <c r="I315" t="s">
        <v>16</v>
      </c>
    </row>
    <row r="316" spans="1:9" x14ac:dyDescent="0.3">
      <c r="A316" t="s">
        <v>1735</v>
      </c>
      <c r="B316" t="s">
        <v>1736</v>
      </c>
      <c r="D316" t="s">
        <v>1737</v>
      </c>
      <c r="E316" t="s">
        <v>1738</v>
      </c>
      <c r="F316" t="s">
        <v>1739</v>
      </c>
      <c r="G316" t="s">
        <v>15</v>
      </c>
      <c r="H316">
        <v>89115</v>
      </c>
      <c r="I316" t="s">
        <v>25</v>
      </c>
    </row>
    <row r="317" spans="1:9" x14ac:dyDescent="0.3">
      <c r="A317" t="s">
        <v>1740</v>
      </c>
      <c r="B317" t="s">
        <v>1741</v>
      </c>
      <c r="C317" t="s">
        <v>1742</v>
      </c>
      <c r="D317" t="s">
        <v>1743</v>
      </c>
      <c r="E317" t="s">
        <v>1744</v>
      </c>
      <c r="F317" t="s">
        <v>862</v>
      </c>
      <c r="G317" t="s">
        <v>15</v>
      </c>
      <c r="H317">
        <v>50369</v>
      </c>
      <c r="I317" t="s">
        <v>16</v>
      </c>
    </row>
    <row r="318" spans="1:9" x14ac:dyDescent="0.3">
      <c r="A318" t="s">
        <v>1745</v>
      </c>
      <c r="B318" t="s">
        <v>1746</v>
      </c>
      <c r="C318" t="s">
        <v>1747</v>
      </c>
      <c r="D318" t="s">
        <v>1748</v>
      </c>
      <c r="E318" t="s">
        <v>1749</v>
      </c>
      <c r="F318" t="s">
        <v>805</v>
      </c>
      <c r="G318" t="s">
        <v>23</v>
      </c>
      <c r="H318" t="s">
        <v>738</v>
      </c>
      <c r="I318" t="s">
        <v>25</v>
      </c>
    </row>
    <row r="319" spans="1:9" x14ac:dyDescent="0.3">
      <c r="A319" t="s">
        <v>1750</v>
      </c>
      <c r="B319" t="s">
        <v>1751</v>
      </c>
      <c r="C319" t="s">
        <v>1752</v>
      </c>
      <c r="D319" t="s">
        <v>1753</v>
      </c>
      <c r="E319" t="s">
        <v>1754</v>
      </c>
      <c r="F319" t="s">
        <v>1755</v>
      </c>
      <c r="G319" t="s">
        <v>15</v>
      </c>
      <c r="H319">
        <v>44315</v>
      </c>
      <c r="I319" t="s">
        <v>25</v>
      </c>
    </row>
    <row r="320" spans="1:9" x14ac:dyDescent="0.3">
      <c r="A320" t="s">
        <v>1756</v>
      </c>
      <c r="B320" t="s">
        <v>1757</v>
      </c>
      <c r="C320" t="s">
        <v>1758</v>
      </c>
      <c r="D320" t="s">
        <v>1759</v>
      </c>
      <c r="E320" t="s">
        <v>1760</v>
      </c>
      <c r="F320" t="s">
        <v>1761</v>
      </c>
      <c r="G320" t="s">
        <v>15</v>
      </c>
      <c r="H320">
        <v>33405</v>
      </c>
      <c r="I320" t="s">
        <v>16</v>
      </c>
    </row>
    <row r="321" spans="1:9" x14ac:dyDescent="0.3">
      <c r="A321" t="s">
        <v>1762</v>
      </c>
      <c r="B321" t="s">
        <v>1763</v>
      </c>
      <c r="C321" t="s">
        <v>1764</v>
      </c>
      <c r="E321" t="s">
        <v>1765</v>
      </c>
      <c r="F321" t="s">
        <v>507</v>
      </c>
      <c r="G321" t="s">
        <v>15</v>
      </c>
      <c r="H321">
        <v>93715</v>
      </c>
      <c r="I321" t="s">
        <v>16</v>
      </c>
    </row>
    <row r="322" spans="1:9" x14ac:dyDescent="0.3">
      <c r="A322" t="s">
        <v>1766</v>
      </c>
      <c r="B322" t="s">
        <v>1767</v>
      </c>
      <c r="C322" t="s">
        <v>1768</v>
      </c>
      <c r="D322" t="s">
        <v>1769</v>
      </c>
      <c r="E322" t="s">
        <v>1770</v>
      </c>
      <c r="F322" t="s">
        <v>1771</v>
      </c>
      <c r="G322" t="s">
        <v>15</v>
      </c>
      <c r="H322">
        <v>52245</v>
      </c>
      <c r="I322" t="s">
        <v>16</v>
      </c>
    </row>
    <row r="323" spans="1:9" x14ac:dyDescent="0.3">
      <c r="A323" t="s">
        <v>1772</v>
      </c>
      <c r="B323" t="s">
        <v>1773</v>
      </c>
      <c r="C323" t="s">
        <v>1774</v>
      </c>
      <c r="D323" t="s">
        <v>1775</v>
      </c>
      <c r="E323" t="s">
        <v>1776</v>
      </c>
      <c r="F323" t="s">
        <v>1777</v>
      </c>
      <c r="G323" t="s">
        <v>23</v>
      </c>
      <c r="H323" t="s">
        <v>182</v>
      </c>
      <c r="I323" t="s">
        <v>16</v>
      </c>
    </row>
    <row r="324" spans="1:9" x14ac:dyDescent="0.3">
      <c r="A324" t="s">
        <v>1778</v>
      </c>
      <c r="B324" t="s">
        <v>1779</v>
      </c>
      <c r="C324" t="s">
        <v>1780</v>
      </c>
      <c r="D324" t="s">
        <v>1781</v>
      </c>
      <c r="E324" t="s">
        <v>1782</v>
      </c>
      <c r="F324" t="s">
        <v>1783</v>
      </c>
      <c r="G324" t="s">
        <v>23</v>
      </c>
      <c r="H324" t="s">
        <v>182</v>
      </c>
      <c r="I324" t="s">
        <v>25</v>
      </c>
    </row>
    <row r="325" spans="1:9" x14ac:dyDescent="0.3">
      <c r="A325" t="s">
        <v>1784</v>
      </c>
      <c r="B325" t="s">
        <v>1785</v>
      </c>
      <c r="C325" t="s">
        <v>1786</v>
      </c>
      <c r="D325" t="s">
        <v>1787</v>
      </c>
      <c r="E325" t="s">
        <v>1788</v>
      </c>
      <c r="F325" t="s">
        <v>1789</v>
      </c>
      <c r="G325" t="s">
        <v>15</v>
      </c>
      <c r="H325">
        <v>37924</v>
      </c>
      <c r="I325" t="s">
        <v>16</v>
      </c>
    </row>
    <row r="326" spans="1:9" x14ac:dyDescent="0.3">
      <c r="A326" t="s">
        <v>1790</v>
      </c>
      <c r="B326" t="s">
        <v>1791</v>
      </c>
      <c r="D326" t="s">
        <v>1792</v>
      </c>
      <c r="E326" t="s">
        <v>1793</v>
      </c>
      <c r="F326" t="s">
        <v>1272</v>
      </c>
      <c r="G326" t="s">
        <v>15</v>
      </c>
      <c r="H326">
        <v>66276</v>
      </c>
      <c r="I326" t="s">
        <v>25</v>
      </c>
    </row>
    <row r="327" spans="1:9" x14ac:dyDescent="0.3">
      <c r="A327" t="s">
        <v>1794</v>
      </c>
      <c r="B327" t="s">
        <v>1795</v>
      </c>
      <c r="C327" t="s">
        <v>1796</v>
      </c>
      <c r="D327" t="s">
        <v>1797</v>
      </c>
      <c r="E327" t="s">
        <v>1798</v>
      </c>
      <c r="F327" t="s">
        <v>1396</v>
      </c>
      <c r="G327" t="s">
        <v>15</v>
      </c>
      <c r="H327">
        <v>94132</v>
      </c>
      <c r="I327" t="s">
        <v>16</v>
      </c>
    </row>
    <row r="328" spans="1:9" x14ac:dyDescent="0.3">
      <c r="A328" t="s">
        <v>1799</v>
      </c>
      <c r="B328" t="s">
        <v>1800</v>
      </c>
      <c r="D328" t="s">
        <v>1801</v>
      </c>
      <c r="E328" t="s">
        <v>1802</v>
      </c>
      <c r="F328" t="s">
        <v>287</v>
      </c>
      <c r="G328" t="s">
        <v>15</v>
      </c>
      <c r="H328">
        <v>35244</v>
      </c>
      <c r="I328" t="s">
        <v>25</v>
      </c>
    </row>
    <row r="329" spans="1:9" x14ac:dyDescent="0.3">
      <c r="A329" t="s">
        <v>1803</v>
      </c>
      <c r="B329" t="s">
        <v>1804</v>
      </c>
      <c r="C329" t="s">
        <v>1805</v>
      </c>
      <c r="D329" t="s">
        <v>1806</v>
      </c>
      <c r="E329" t="s">
        <v>1807</v>
      </c>
      <c r="F329" t="s">
        <v>1020</v>
      </c>
      <c r="G329" t="s">
        <v>15</v>
      </c>
      <c r="H329">
        <v>11215</v>
      </c>
      <c r="I329" t="s">
        <v>16</v>
      </c>
    </row>
    <row r="330" spans="1:9" x14ac:dyDescent="0.3">
      <c r="A330" t="s">
        <v>1808</v>
      </c>
      <c r="B330" t="s">
        <v>1809</v>
      </c>
      <c r="D330" t="s">
        <v>1810</v>
      </c>
      <c r="E330" t="s">
        <v>1811</v>
      </c>
      <c r="F330" t="s">
        <v>622</v>
      </c>
      <c r="G330" t="s">
        <v>15</v>
      </c>
      <c r="H330">
        <v>79934</v>
      </c>
      <c r="I330" t="s">
        <v>16</v>
      </c>
    </row>
    <row r="331" spans="1:9" x14ac:dyDescent="0.3">
      <c r="A331" t="s">
        <v>1812</v>
      </c>
      <c r="B331" t="s">
        <v>1813</v>
      </c>
      <c r="C331" t="s">
        <v>1814</v>
      </c>
      <c r="E331" t="s">
        <v>1815</v>
      </c>
      <c r="F331" t="s">
        <v>1285</v>
      </c>
      <c r="G331" t="s">
        <v>15</v>
      </c>
      <c r="H331">
        <v>94250</v>
      </c>
      <c r="I331" t="s">
        <v>16</v>
      </c>
    </row>
    <row r="332" spans="1:9" x14ac:dyDescent="0.3">
      <c r="A332" t="s">
        <v>1816</v>
      </c>
      <c r="B332" t="s">
        <v>1817</v>
      </c>
      <c r="C332" t="s">
        <v>1818</v>
      </c>
      <c r="D332" t="s">
        <v>1819</v>
      </c>
      <c r="E332" t="s">
        <v>1820</v>
      </c>
      <c r="F332" t="s">
        <v>304</v>
      </c>
      <c r="G332" t="s">
        <v>15</v>
      </c>
      <c r="H332">
        <v>20220</v>
      </c>
      <c r="I332" t="s">
        <v>25</v>
      </c>
    </row>
    <row r="333" spans="1:9" x14ac:dyDescent="0.3">
      <c r="A333" t="s">
        <v>1821</v>
      </c>
      <c r="B333" t="s">
        <v>1822</v>
      </c>
      <c r="C333" t="s">
        <v>1823</v>
      </c>
      <c r="D333" t="s">
        <v>1824</v>
      </c>
      <c r="E333" t="s">
        <v>1825</v>
      </c>
      <c r="F333" t="s">
        <v>1826</v>
      </c>
      <c r="G333" t="s">
        <v>15</v>
      </c>
      <c r="H333">
        <v>33436</v>
      </c>
      <c r="I333" t="s">
        <v>16</v>
      </c>
    </row>
    <row r="334" spans="1:9" x14ac:dyDescent="0.3">
      <c r="A334" t="s">
        <v>1827</v>
      </c>
      <c r="B334" t="s">
        <v>1828</v>
      </c>
      <c r="C334" t="s">
        <v>1829</v>
      </c>
      <c r="D334" t="s">
        <v>1830</v>
      </c>
      <c r="E334" t="s">
        <v>1831</v>
      </c>
      <c r="F334" t="s">
        <v>66</v>
      </c>
      <c r="G334" t="s">
        <v>15</v>
      </c>
      <c r="H334">
        <v>90094</v>
      </c>
      <c r="I334" t="s">
        <v>16</v>
      </c>
    </row>
    <row r="335" spans="1:9" x14ac:dyDescent="0.3">
      <c r="A335" t="s">
        <v>1832</v>
      </c>
      <c r="B335" t="s">
        <v>1833</v>
      </c>
      <c r="C335" t="s">
        <v>1834</v>
      </c>
      <c r="D335" t="s">
        <v>1835</v>
      </c>
      <c r="E335" t="s">
        <v>1836</v>
      </c>
      <c r="F335" t="s">
        <v>1674</v>
      </c>
      <c r="G335" t="s">
        <v>15</v>
      </c>
      <c r="H335">
        <v>21275</v>
      </c>
      <c r="I335" t="s">
        <v>16</v>
      </c>
    </row>
    <row r="336" spans="1:9" x14ac:dyDescent="0.3">
      <c r="A336" t="s">
        <v>1837</v>
      </c>
      <c r="B336" t="s">
        <v>1838</v>
      </c>
      <c r="E336" t="s">
        <v>1839</v>
      </c>
      <c r="F336" t="s">
        <v>1212</v>
      </c>
      <c r="G336" t="s">
        <v>15</v>
      </c>
      <c r="H336">
        <v>84125</v>
      </c>
      <c r="I336" t="s">
        <v>25</v>
      </c>
    </row>
    <row r="337" spans="1:9" x14ac:dyDescent="0.3">
      <c r="A337" t="s">
        <v>1840</v>
      </c>
      <c r="B337" t="s">
        <v>1841</v>
      </c>
      <c r="C337" t="s">
        <v>1842</v>
      </c>
      <c r="D337" t="s">
        <v>1843</v>
      </c>
      <c r="E337" t="s">
        <v>1844</v>
      </c>
      <c r="F337" t="s">
        <v>1037</v>
      </c>
      <c r="G337" t="s">
        <v>15</v>
      </c>
      <c r="H337">
        <v>75049</v>
      </c>
      <c r="I337" t="s">
        <v>16</v>
      </c>
    </row>
    <row r="338" spans="1:9" x14ac:dyDescent="0.3">
      <c r="A338" t="s">
        <v>1845</v>
      </c>
      <c r="B338" t="s">
        <v>1846</v>
      </c>
      <c r="C338" t="s">
        <v>1847</v>
      </c>
      <c r="D338" t="s">
        <v>1848</v>
      </c>
      <c r="E338" t="s">
        <v>1849</v>
      </c>
      <c r="F338" t="s">
        <v>1850</v>
      </c>
      <c r="G338" t="s">
        <v>219</v>
      </c>
      <c r="H338" t="s">
        <v>1851</v>
      </c>
      <c r="I338" t="s">
        <v>25</v>
      </c>
    </row>
    <row r="339" spans="1:9" x14ac:dyDescent="0.3">
      <c r="A339" t="s">
        <v>1852</v>
      </c>
      <c r="B339" t="s">
        <v>1853</v>
      </c>
      <c r="D339" t="s">
        <v>1854</v>
      </c>
      <c r="E339" t="s">
        <v>1855</v>
      </c>
      <c r="F339" t="s">
        <v>425</v>
      </c>
      <c r="G339" t="s">
        <v>15</v>
      </c>
      <c r="H339">
        <v>43240</v>
      </c>
      <c r="I339" t="s">
        <v>25</v>
      </c>
    </row>
    <row r="340" spans="1:9" x14ac:dyDescent="0.3">
      <c r="A340" t="s">
        <v>1856</v>
      </c>
      <c r="B340" t="s">
        <v>1857</v>
      </c>
      <c r="C340" t="s">
        <v>1858</v>
      </c>
      <c r="D340" t="s">
        <v>1859</v>
      </c>
      <c r="E340" t="s">
        <v>1860</v>
      </c>
      <c r="F340" t="s">
        <v>128</v>
      </c>
      <c r="G340" t="s">
        <v>15</v>
      </c>
      <c r="H340">
        <v>10184</v>
      </c>
      <c r="I340" t="s">
        <v>25</v>
      </c>
    </row>
    <row r="341" spans="1:9" x14ac:dyDescent="0.3">
      <c r="A341" t="s">
        <v>1861</v>
      </c>
      <c r="B341" t="s">
        <v>1862</v>
      </c>
      <c r="C341" t="s">
        <v>1863</v>
      </c>
      <c r="D341" t="s">
        <v>1864</v>
      </c>
      <c r="E341" t="s">
        <v>1865</v>
      </c>
      <c r="F341" t="s">
        <v>270</v>
      </c>
      <c r="G341" t="s">
        <v>15</v>
      </c>
      <c r="H341">
        <v>2216</v>
      </c>
      <c r="I341" t="s">
        <v>16</v>
      </c>
    </row>
    <row r="342" spans="1:9" x14ac:dyDescent="0.3">
      <c r="A342" t="s">
        <v>1866</v>
      </c>
      <c r="B342" t="s">
        <v>1867</v>
      </c>
      <c r="C342" t="s">
        <v>1868</v>
      </c>
      <c r="D342" t="s">
        <v>1869</v>
      </c>
      <c r="E342" t="s">
        <v>1870</v>
      </c>
      <c r="F342" t="s">
        <v>1396</v>
      </c>
      <c r="G342" t="s">
        <v>15</v>
      </c>
      <c r="H342">
        <v>94132</v>
      </c>
      <c r="I342" t="s">
        <v>16</v>
      </c>
    </row>
    <row r="343" spans="1:9" x14ac:dyDescent="0.3">
      <c r="A343" t="s">
        <v>1871</v>
      </c>
      <c r="B343" t="s">
        <v>1872</v>
      </c>
      <c r="C343" t="s">
        <v>1873</v>
      </c>
      <c r="D343" t="s">
        <v>1874</v>
      </c>
      <c r="E343" t="s">
        <v>1875</v>
      </c>
      <c r="F343" t="s">
        <v>1876</v>
      </c>
      <c r="G343" t="s">
        <v>15</v>
      </c>
      <c r="H343">
        <v>46295</v>
      </c>
      <c r="I343" t="s">
        <v>25</v>
      </c>
    </row>
    <row r="344" spans="1:9" x14ac:dyDescent="0.3">
      <c r="A344" t="s">
        <v>1877</v>
      </c>
      <c r="B344" t="s">
        <v>1878</v>
      </c>
      <c r="C344" t="s">
        <v>1879</v>
      </c>
      <c r="E344" t="s">
        <v>1880</v>
      </c>
      <c r="F344" t="s">
        <v>1881</v>
      </c>
      <c r="G344" t="s">
        <v>15</v>
      </c>
      <c r="H344">
        <v>32209</v>
      </c>
      <c r="I344" t="s">
        <v>25</v>
      </c>
    </row>
    <row r="345" spans="1:9" x14ac:dyDescent="0.3">
      <c r="A345" t="s">
        <v>1882</v>
      </c>
      <c r="B345" t="s">
        <v>1883</v>
      </c>
      <c r="C345" t="s">
        <v>1884</v>
      </c>
      <c r="E345" t="s">
        <v>1885</v>
      </c>
      <c r="F345" t="s">
        <v>1886</v>
      </c>
      <c r="G345" t="s">
        <v>15</v>
      </c>
      <c r="H345">
        <v>98148</v>
      </c>
      <c r="I345" t="s">
        <v>25</v>
      </c>
    </row>
    <row r="346" spans="1:9" x14ac:dyDescent="0.3">
      <c r="A346" t="s">
        <v>1887</v>
      </c>
      <c r="B346" t="s">
        <v>1888</v>
      </c>
      <c r="D346" t="s">
        <v>1889</v>
      </c>
      <c r="E346" t="s">
        <v>1890</v>
      </c>
      <c r="F346" t="s">
        <v>1891</v>
      </c>
      <c r="G346" t="s">
        <v>23</v>
      </c>
      <c r="H346" t="s">
        <v>1892</v>
      </c>
      <c r="I346" t="s">
        <v>16</v>
      </c>
    </row>
    <row r="347" spans="1:9" x14ac:dyDescent="0.3">
      <c r="A347" t="s">
        <v>1893</v>
      </c>
      <c r="B347" t="s">
        <v>1894</v>
      </c>
      <c r="C347" t="s">
        <v>1895</v>
      </c>
      <c r="D347" t="s">
        <v>1896</v>
      </c>
      <c r="E347" t="s">
        <v>1897</v>
      </c>
      <c r="F347" t="s">
        <v>981</v>
      </c>
      <c r="G347" t="s">
        <v>15</v>
      </c>
      <c r="H347">
        <v>36109</v>
      </c>
      <c r="I347" t="s">
        <v>25</v>
      </c>
    </row>
    <row r="348" spans="1:9" x14ac:dyDescent="0.3">
      <c r="A348" t="s">
        <v>1898</v>
      </c>
      <c r="B348" t="s">
        <v>1899</v>
      </c>
      <c r="C348" t="s">
        <v>1900</v>
      </c>
      <c r="D348" t="s">
        <v>1901</v>
      </c>
      <c r="E348" t="s">
        <v>1902</v>
      </c>
      <c r="F348" t="s">
        <v>471</v>
      </c>
      <c r="G348" t="s">
        <v>15</v>
      </c>
      <c r="H348">
        <v>75372</v>
      </c>
      <c r="I348" t="s">
        <v>16</v>
      </c>
    </row>
    <row r="349" spans="1:9" x14ac:dyDescent="0.3">
      <c r="A349" t="s">
        <v>1903</v>
      </c>
      <c r="B349" t="s">
        <v>1904</v>
      </c>
      <c r="C349" t="s">
        <v>1905</v>
      </c>
      <c r="D349" t="s">
        <v>1906</v>
      </c>
      <c r="E349" t="s">
        <v>1907</v>
      </c>
      <c r="F349" t="s">
        <v>1908</v>
      </c>
      <c r="G349" t="s">
        <v>15</v>
      </c>
      <c r="H349">
        <v>66622</v>
      </c>
      <c r="I349" t="s">
        <v>25</v>
      </c>
    </row>
    <row r="350" spans="1:9" x14ac:dyDescent="0.3">
      <c r="A350" t="s">
        <v>1909</v>
      </c>
      <c r="B350" t="s">
        <v>1910</v>
      </c>
      <c r="C350" t="s">
        <v>1911</v>
      </c>
      <c r="D350" t="s">
        <v>1912</v>
      </c>
      <c r="E350" t="s">
        <v>1913</v>
      </c>
      <c r="F350" t="s">
        <v>1914</v>
      </c>
      <c r="G350" t="s">
        <v>15</v>
      </c>
      <c r="H350">
        <v>75799</v>
      </c>
      <c r="I350" t="s">
        <v>25</v>
      </c>
    </row>
    <row r="351" spans="1:9" x14ac:dyDescent="0.3">
      <c r="A351" t="s">
        <v>1915</v>
      </c>
      <c r="B351" t="s">
        <v>1916</v>
      </c>
      <c r="C351" t="s">
        <v>1917</v>
      </c>
      <c r="D351" t="s">
        <v>1918</v>
      </c>
      <c r="E351" t="s">
        <v>1919</v>
      </c>
      <c r="F351" t="s">
        <v>66</v>
      </c>
      <c r="G351" t="s">
        <v>15</v>
      </c>
      <c r="H351">
        <v>90065</v>
      </c>
      <c r="I351" t="s">
        <v>25</v>
      </c>
    </row>
    <row r="352" spans="1:9" x14ac:dyDescent="0.3">
      <c r="A352" t="s">
        <v>1920</v>
      </c>
      <c r="B352" t="s">
        <v>1921</v>
      </c>
      <c r="C352" t="s">
        <v>1922</v>
      </c>
      <c r="D352" t="s">
        <v>1923</v>
      </c>
      <c r="E352" t="s">
        <v>1924</v>
      </c>
      <c r="F352" t="s">
        <v>1925</v>
      </c>
      <c r="G352" t="s">
        <v>15</v>
      </c>
      <c r="H352">
        <v>71137</v>
      </c>
      <c r="I352" t="s">
        <v>25</v>
      </c>
    </row>
    <row r="353" spans="1:9" x14ac:dyDescent="0.3">
      <c r="A353" t="s">
        <v>1926</v>
      </c>
      <c r="B353" t="s">
        <v>1927</v>
      </c>
      <c r="C353" t="s">
        <v>1928</v>
      </c>
      <c r="D353" t="s">
        <v>1929</v>
      </c>
      <c r="E353" t="s">
        <v>1930</v>
      </c>
      <c r="F353" t="s">
        <v>1931</v>
      </c>
      <c r="G353" t="s">
        <v>15</v>
      </c>
      <c r="H353">
        <v>83722</v>
      </c>
      <c r="I353" t="s">
        <v>25</v>
      </c>
    </row>
    <row r="354" spans="1:9" x14ac:dyDescent="0.3">
      <c r="A354" t="s">
        <v>1932</v>
      </c>
      <c r="B354" t="s">
        <v>1933</v>
      </c>
      <c r="C354" t="s">
        <v>1934</v>
      </c>
      <c r="D354" t="s">
        <v>1935</v>
      </c>
      <c r="E354" t="s">
        <v>1936</v>
      </c>
      <c r="F354" t="s">
        <v>293</v>
      </c>
      <c r="G354" t="s">
        <v>15</v>
      </c>
      <c r="H354">
        <v>92415</v>
      </c>
      <c r="I354" t="s">
        <v>25</v>
      </c>
    </row>
    <row r="355" spans="1:9" x14ac:dyDescent="0.3">
      <c r="A355" t="s">
        <v>1937</v>
      </c>
      <c r="B355" t="s">
        <v>1938</v>
      </c>
      <c r="D355" t="s">
        <v>1939</v>
      </c>
      <c r="E355" t="s">
        <v>1940</v>
      </c>
      <c r="F355" t="s">
        <v>981</v>
      </c>
      <c r="G355" t="s">
        <v>15</v>
      </c>
      <c r="H355">
        <v>36177</v>
      </c>
      <c r="I355" t="s">
        <v>16</v>
      </c>
    </row>
    <row r="356" spans="1:9" x14ac:dyDescent="0.3">
      <c r="A356" t="s">
        <v>1941</v>
      </c>
      <c r="B356" t="s">
        <v>1942</v>
      </c>
      <c r="C356" t="s">
        <v>1943</v>
      </c>
      <c r="E356" t="s">
        <v>1944</v>
      </c>
      <c r="F356" t="s">
        <v>1945</v>
      </c>
      <c r="G356" t="s">
        <v>15</v>
      </c>
      <c r="H356">
        <v>34981</v>
      </c>
      <c r="I356" t="s">
        <v>25</v>
      </c>
    </row>
    <row r="357" spans="1:9" x14ac:dyDescent="0.3">
      <c r="A357" t="s">
        <v>1946</v>
      </c>
      <c r="B357" t="s">
        <v>1947</v>
      </c>
      <c r="C357" t="s">
        <v>1948</v>
      </c>
      <c r="D357" t="s">
        <v>1949</v>
      </c>
      <c r="E357" t="s">
        <v>1950</v>
      </c>
      <c r="F357" t="s">
        <v>920</v>
      </c>
      <c r="G357" t="s">
        <v>15</v>
      </c>
      <c r="H357">
        <v>27415</v>
      </c>
      <c r="I357" t="s">
        <v>16</v>
      </c>
    </row>
    <row r="358" spans="1:9" x14ac:dyDescent="0.3">
      <c r="A358" t="s">
        <v>1951</v>
      </c>
      <c r="B358" t="s">
        <v>1952</v>
      </c>
      <c r="C358" t="s">
        <v>1953</v>
      </c>
      <c r="D358" t="s">
        <v>1954</v>
      </c>
      <c r="E358" t="s">
        <v>1955</v>
      </c>
      <c r="F358" t="s">
        <v>1285</v>
      </c>
      <c r="G358" t="s">
        <v>15</v>
      </c>
      <c r="H358">
        <v>94237</v>
      </c>
      <c r="I358" t="s">
        <v>16</v>
      </c>
    </row>
    <row r="359" spans="1:9" x14ac:dyDescent="0.3">
      <c r="A359" t="s">
        <v>1956</v>
      </c>
      <c r="B359" t="s">
        <v>1957</v>
      </c>
      <c r="D359" t="s">
        <v>1958</v>
      </c>
      <c r="E359" t="s">
        <v>1959</v>
      </c>
      <c r="F359" t="s">
        <v>1960</v>
      </c>
      <c r="G359" t="s">
        <v>15</v>
      </c>
      <c r="H359">
        <v>78682</v>
      </c>
      <c r="I359" t="s">
        <v>25</v>
      </c>
    </row>
    <row r="360" spans="1:9" x14ac:dyDescent="0.3">
      <c r="A360" t="s">
        <v>1961</v>
      </c>
      <c r="B360" t="s">
        <v>1962</v>
      </c>
      <c r="C360" t="s">
        <v>1963</v>
      </c>
      <c r="D360" t="s">
        <v>1964</v>
      </c>
      <c r="E360" t="s">
        <v>1965</v>
      </c>
      <c r="F360" t="s">
        <v>1966</v>
      </c>
      <c r="G360" t="s">
        <v>15</v>
      </c>
      <c r="H360">
        <v>22096</v>
      </c>
      <c r="I360" t="s">
        <v>25</v>
      </c>
    </row>
    <row r="361" spans="1:9" x14ac:dyDescent="0.3">
      <c r="A361" t="s">
        <v>1967</v>
      </c>
      <c r="B361" t="s">
        <v>1968</v>
      </c>
      <c r="C361" t="s">
        <v>1969</v>
      </c>
      <c r="D361" t="s">
        <v>1970</v>
      </c>
      <c r="E361" t="s">
        <v>1971</v>
      </c>
      <c r="F361" t="s">
        <v>1972</v>
      </c>
      <c r="G361" t="s">
        <v>219</v>
      </c>
      <c r="H361" t="s">
        <v>1973</v>
      </c>
      <c r="I361" t="s">
        <v>25</v>
      </c>
    </row>
    <row r="362" spans="1:9" x14ac:dyDescent="0.3">
      <c r="A362" t="s">
        <v>1974</v>
      </c>
      <c r="B362" t="s">
        <v>1975</v>
      </c>
      <c r="C362" t="s">
        <v>1976</v>
      </c>
      <c r="D362" t="s">
        <v>1977</v>
      </c>
      <c r="E362" t="s">
        <v>1978</v>
      </c>
      <c r="F362" t="s">
        <v>1550</v>
      </c>
      <c r="G362" t="s">
        <v>15</v>
      </c>
      <c r="H362">
        <v>29220</v>
      </c>
      <c r="I362" t="s">
        <v>25</v>
      </c>
    </row>
    <row r="363" spans="1:9" x14ac:dyDescent="0.3">
      <c r="A363" t="s">
        <v>1979</v>
      </c>
      <c r="B363" t="s">
        <v>1980</v>
      </c>
      <c r="C363" t="s">
        <v>1981</v>
      </c>
      <c r="D363" t="s">
        <v>1982</v>
      </c>
      <c r="E363" t="s">
        <v>1983</v>
      </c>
      <c r="F363" t="s">
        <v>693</v>
      </c>
      <c r="G363" t="s">
        <v>15</v>
      </c>
      <c r="H363">
        <v>37215</v>
      </c>
      <c r="I363" t="s">
        <v>16</v>
      </c>
    </row>
    <row r="364" spans="1:9" x14ac:dyDescent="0.3">
      <c r="A364" t="s">
        <v>1984</v>
      </c>
      <c r="B364" t="s">
        <v>1985</v>
      </c>
      <c r="C364" t="s">
        <v>1986</v>
      </c>
      <c r="D364" t="s">
        <v>1987</v>
      </c>
      <c r="E364" t="s">
        <v>1988</v>
      </c>
      <c r="F364" t="s">
        <v>1407</v>
      </c>
      <c r="G364" t="s">
        <v>15</v>
      </c>
      <c r="H364">
        <v>85025</v>
      </c>
      <c r="I364" t="s">
        <v>16</v>
      </c>
    </row>
    <row r="365" spans="1:9" x14ac:dyDescent="0.3">
      <c r="A365" t="s">
        <v>1989</v>
      </c>
      <c r="B365" t="s">
        <v>1990</v>
      </c>
      <c r="C365" t="s">
        <v>1991</v>
      </c>
      <c r="E365" t="s">
        <v>1992</v>
      </c>
      <c r="F365" t="s">
        <v>1993</v>
      </c>
      <c r="G365" t="s">
        <v>15</v>
      </c>
      <c r="H365">
        <v>33233</v>
      </c>
      <c r="I365" t="s">
        <v>25</v>
      </c>
    </row>
    <row r="366" spans="1:9" x14ac:dyDescent="0.3">
      <c r="A366" t="s">
        <v>1994</v>
      </c>
      <c r="B366" t="s">
        <v>1995</v>
      </c>
      <c r="C366" t="s">
        <v>1996</v>
      </c>
      <c r="D366" t="s">
        <v>1997</v>
      </c>
      <c r="E366" t="s">
        <v>1998</v>
      </c>
      <c r="F366" t="s">
        <v>507</v>
      </c>
      <c r="G366" t="s">
        <v>15</v>
      </c>
      <c r="H366">
        <v>93762</v>
      </c>
      <c r="I366" t="s">
        <v>16</v>
      </c>
    </row>
    <row r="367" spans="1:9" x14ac:dyDescent="0.3">
      <c r="A367" t="s">
        <v>1999</v>
      </c>
      <c r="B367" t="s">
        <v>2000</v>
      </c>
      <c r="C367" t="s">
        <v>2001</v>
      </c>
      <c r="E367" t="s">
        <v>2002</v>
      </c>
      <c r="F367" t="s">
        <v>2003</v>
      </c>
      <c r="G367" t="s">
        <v>15</v>
      </c>
      <c r="H367">
        <v>92825</v>
      </c>
      <c r="I367" t="s">
        <v>25</v>
      </c>
    </row>
    <row r="368" spans="1:9" x14ac:dyDescent="0.3">
      <c r="A368" t="s">
        <v>2004</v>
      </c>
      <c r="B368" t="s">
        <v>2005</v>
      </c>
      <c r="D368" t="s">
        <v>2006</v>
      </c>
      <c r="E368" t="s">
        <v>2007</v>
      </c>
      <c r="F368" t="s">
        <v>720</v>
      </c>
      <c r="G368" t="s">
        <v>15</v>
      </c>
      <c r="H368">
        <v>23605</v>
      </c>
      <c r="I368" t="s">
        <v>25</v>
      </c>
    </row>
    <row r="369" spans="1:9" x14ac:dyDescent="0.3">
      <c r="A369" t="s">
        <v>2008</v>
      </c>
      <c r="B369" t="s">
        <v>2009</v>
      </c>
      <c r="E369" t="s">
        <v>2010</v>
      </c>
      <c r="F369" t="s">
        <v>1148</v>
      </c>
      <c r="G369" t="s">
        <v>15</v>
      </c>
      <c r="H369">
        <v>29305</v>
      </c>
      <c r="I369" t="s">
        <v>16</v>
      </c>
    </row>
    <row r="370" spans="1:9" x14ac:dyDescent="0.3">
      <c r="A370" t="s">
        <v>2011</v>
      </c>
      <c r="B370" t="s">
        <v>2012</v>
      </c>
      <c r="C370" t="s">
        <v>2013</v>
      </c>
      <c r="D370" t="s">
        <v>2014</v>
      </c>
      <c r="E370" t="s">
        <v>2015</v>
      </c>
      <c r="F370" t="s">
        <v>1153</v>
      </c>
      <c r="G370" t="s">
        <v>15</v>
      </c>
      <c r="H370">
        <v>10305</v>
      </c>
      <c r="I370" t="s">
        <v>25</v>
      </c>
    </row>
    <row r="371" spans="1:9" x14ac:dyDescent="0.3">
      <c r="A371" t="s">
        <v>2016</v>
      </c>
      <c r="B371" t="s">
        <v>2017</v>
      </c>
      <c r="E371" t="s">
        <v>2018</v>
      </c>
      <c r="F371" t="s">
        <v>1739</v>
      </c>
      <c r="G371" t="s">
        <v>15</v>
      </c>
      <c r="H371">
        <v>89115</v>
      </c>
      <c r="I371" t="s">
        <v>16</v>
      </c>
    </row>
    <row r="372" spans="1:9" x14ac:dyDescent="0.3">
      <c r="A372" t="s">
        <v>2019</v>
      </c>
      <c r="B372" t="s">
        <v>2020</v>
      </c>
      <c r="C372" t="s">
        <v>2021</v>
      </c>
      <c r="D372" t="s">
        <v>2022</v>
      </c>
      <c r="E372" t="s">
        <v>2023</v>
      </c>
      <c r="F372" t="s">
        <v>1212</v>
      </c>
      <c r="G372" t="s">
        <v>15</v>
      </c>
      <c r="H372">
        <v>84105</v>
      </c>
      <c r="I372" t="s">
        <v>16</v>
      </c>
    </row>
    <row r="373" spans="1:9" x14ac:dyDescent="0.3">
      <c r="A373" t="s">
        <v>2024</v>
      </c>
      <c r="B373" t="s">
        <v>2025</v>
      </c>
      <c r="C373" t="s">
        <v>2026</v>
      </c>
      <c r="D373" t="s">
        <v>2027</v>
      </c>
      <c r="E373" t="s">
        <v>2028</v>
      </c>
      <c r="F373" t="s">
        <v>1886</v>
      </c>
      <c r="G373" t="s">
        <v>15</v>
      </c>
      <c r="H373">
        <v>98109</v>
      </c>
      <c r="I373" t="s">
        <v>16</v>
      </c>
    </row>
    <row r="374" spans="1:9" x14ac:dyDescent="0.3">
      <c r="A374" t="s">
        <v>2029</v>
      </c>
      <c r="B374" t="s">
        <v>2030</v>
      </c>
      <c r="C374" t="s">
        <v>2031</v>
      </c>
      <c r="D374" t="s">
        <v>2032</v>
      </c>
      <c r="E374" t="s">
        <v>2033</v>
      </c>
      <c r="F374" t="s">
        <v>2034</v>
      </c>
      <c r="G374" t="s">
        <v>15</v>
      </c>
      <c r="H374">
        <v>79764</v>
      </c>
      <c r="I374" t="s">
        <v>25</v>
      </c>
    </row>
    <row r="375" spans="1:9" x14ac:dyDescent="0.3">
      <c r="A375" t="s">
        <v>2035</v>
      </c>
      <c r="B375" t="s">
        <v>2036</v>
      </c>
      <c r="D375" t="s">
        <v>2037</v>
      </c>
      <c r="E375" t="s">
        <v>2038</v>
      </c>
      <c r="F375" t="s">
        <v>2039</v>
      </c>
      <c r="G375" t="s">
        <v>23</v>
      </c>
      <c r="H375" t="s">
        <v>2040</v>
      </c>
      <c r="I375" t="s">
        <v>16</v>
      </c>
    </row>
    <row r="376" spans="1:9" x14ac:dyDescent="0.3">
      <c r="A376" t="s">
        <v>2041</v>
      </c>
      <c r="B376" t="s">
        <v>2042</v>
      </c>
      <c r="C376" t="s">
        <v>2043</v>
      </c>
      <c r="D376" t="s">
        <v>2044</v>
      </c>
      <c r="E376" t="s">
        <v>2045</v>
      </c>
      <c r="F376" t="s">
        <v>2046</v>
      </c>
      <c r="G376" t="s">
        <v>15</v>
      </c>
      <c r="H376">
        <v>75037</v>
      </c>
      <c r="I376" t="s">
        <v>16</v>
      </c>
    </row>
    <row r="377" spans="1:9" x14ac:dyDescent="0.3">
      <c r="A377" t="s">
        <v>2047</v>
      </c>
      <c r="B377" t="s">
        <v>2048</v>
      </c>
      <c r="C377" t="s">
        <v>2049</v>
      </c>
      <c r="D377" t="s">
        <v>2050</v>
      </c>
      <c r="E377" t="s">
        <v>2051</v>
      </c>
      <c r="F377" t="s">
        <v>54</v>
      </c>
      <c r="G377" t="s">
        <v>15</v>
      </c>
      <c r="H377">
        <v>45426</v>
      </c>
      <c r="I377" t="s">
        <v>16</v>
      </c>
    </row>
    <row r="378" spans="1:9" x14ac:dyDescent="0.3">
      <c r="A378" t="s">
        <v>2052</v>
      </c>
      <c r="B378" t="s">
        <v>2053</v>
      </c>
      <c r="C378" t="s">
        <v>2054</v>
      </c>
      <c r="D378" t="s">
        <v>2055</v>
      </c>
      <c r="E378" t="s">
        <v>2056</v>
      </c>
      <c r="F378" t="s">
        <v>140</v>
      </c>
      <c r="G378" t="s">
        <v>15</v>
      </c>
      <c r="H378">
        <v>49560</v>
      </c>
      <c r="I378" t="s">
        <v>16</v>
      </c>
    </row>
    <row r="379" spans="1:9" x14ac:dyDescent="0.3">
      <c r="A379" t="s">
        <v>2057</v>
      </c>
      <c r="B379" t="s">
        <v>2058</v>
      </c>
      <c r="C379" t="s">
        <v>2059</v>
      </c>
      <c r="D379" t="s">
        <v>2060</v>
      </c>
      <c r="E379" t="s">
        <v>2061</v>
      </c>
      <c r="F379" t="s">
        <v>1206</v>
      </c>
      <c r="G379" t="s">
        <v>23</v>
      </c>
      <c r="H379" t="s">
        <v>182</v>
      </c>
      <c r="I379" t="s">
        <v>25</v>
      </c>
    </row>
    <row r="380" spans="1:9" x14ac:dyDescent="0.3">
      <c r="A380" t="s">
        <v>2062</v>
      </c>
      <c r="B380" t="s">
        <v>2063</v>
      </c>
      <c r="C380" t="s">
        <v>2064</v>
      </c>
      <c r="D380" t="s">
        <v>2065</v>
      </c>
      <c r="E380" t="s">
        <v>2066</v>
      </c>
      <c r="F380" t="s">
        <v>2067</v>
      </c>
      <c r="G380" t="s">
        <v>23</v>
      </c>
      <c r="H380" t="s">
        <v>594</v>
      </c>
      <c r="I380" t="s">
        <v>16</v>
      </c>
    </row>
    <row r="381" spans="1:9" x14ac:dyDescent="0.3">
      <c r="A381" t="s">
        <v>2068</v>
      </c>
      <c r="B381" t="s">
        <v>2069</v>
      </c>
      <c r="C381" t="s">
        <v>2070</v>
      </c>
      <c r="E381" t="s">
        <v>2071</v>
      </c>
      <c r="F381" t="s">
        <v>2072</v>
      </c>
      <c r="G381" t="s">
        <v>219</v>
      </c>
      <c r="H381" t="s">
        <v>2073</v>
      </c>
      <c r="I381" t="s">
        <v>16</v>
      </c>
    </row>
    <row r="382" spans="1:9" x14ac:dyDescent="0.3">
      <c r="A382" t="s">
        <v>2074</v>
      </c>
      <c r="B382" t="s">
        <v>2075</v>
      </c>
      <c r="C382" t="s">
        <v>2076</v>
      </c>
      <c r="D382" t="s">
        <v>2077</v>
      </c>
      <c r="E382" t="s">
        <v>2078</v>
      </c>
      <c r="F382" t="s">
        <v>37</v>
      </c>
      <c r="G382" t="s">
        <v>15</v>
      </c>
      <c r="H382">
        <v>62756</v>
      </c>
      <c r="I382" t="s">
        <v>25</v>
      </c>
    </row>
    <row r="383" spans="1:9" x14ac:dyDescent="0.3">
      <c r="A383" t="s">
        <v>2079</v>
      </c>
      <c r="B383" t="s">
        <v>2080</v>
      </c>
      <c r="C383" t="s">
        <v>2081</v>
      </c>
      <c r="D383" t="s">
        <v>2082</v>
      </c>
      <c r="E383" t="s">
        <v>2083</v>
      </c>
      <c r="F383" t="s">
        <v>66</v>
      </c>
      <c r="G383" t="s">
        <v>15</v>
      </c>
      <c r="H383">
        <v>90010</v>
      </c>
      <c r="I383" t="s">
        <v>16</v>
      </c>
    </row>
    <row r="384" spans="1:9" x14ac:dyDescent="0.3">
      <c r="A384" t="s">
        <v>2084</v>
      </c>
      <c r="B384" t="s">
        <v>2085</v>
      </c>
      <c r="C384" t="s">
        <v>2086</v>
      </c>
      <c r="D384" t="s">
        <v>2087</v>
      </c>
      <c r="E384" t="s">
        <v>2088</v>
      </c>
      <c r="F384" t="s">
        <v>1674</v>
      </c>
      <c r="G384" t="s">
        <v>15</v>
      </c>
      <c r="H384">
        <v>21239</v>
      </c>
      <c r="I384" t="s">
        <v>25</v>
      </c>
    </row>
    <row r="385" spans="1:9" x14ac:dyDescent="0.3">
      <c r="A385" t="s">
        <v>2089</v>
      </c>
      <c r="B385" t="s">
        <v>2090</v>
      </c>
      <c r="D385" t="s">
        <v>2091</v>
      </c>
      <c r="E385" t="s">
        <v>2092</v>
      </c>
      <c r="F385" t="s">
        <v>2093</v>
      </c>
      <c r="G385" t="s">
        <v>15</v>
      </c>
      <c r="H385">
        <v>17126</v>
      </c>
      <c r="I385" t="s">
        <v>16</v>
      </c>
    </row>
    <row r="386" spans="1:9" x14ac:dyDescent="0.3">
      <c r="A386" t="s">
        <v>2094</v>
      </c>
      <c r="B386" t="s">
        <v>2095</v>
      </c>
      <c r="D386" t="s">
        <v>2096</v>
      </c>
      <c r="E386" t="s">
        <v>2097</v>
      </c>
      <c r="F386" t="s">
        <v>471</v>
      </c>
      <c r="G386" t="s">
        <v>15</v>
      </c>
      <c r="H386">
        <v>75216</v>
      </c>
      <c r="I386" t="s">
        <v>25</v>
      </c>
    </row>
    <row r="387" spans="1:9" x14ac:dyDescent="0.3">
      <c r="A387" t="s">
        <v>2098</v>
      </c>
      <c r="B387" t="s">
        <v>2099</v>
      </c>
      <c r="C387" t="s">
        <v>2100</v>
      </c>
      <c r="D387" t="s">
        <v>2101</v>
      </c>
      <c r="E387" t="s">
        <v>2102</v>
      </c>
      <c r="F387" t="s">
        <v>532</v>
      </c>
      <c r="G387" t="s">
        <v>15</v>
      </c>
      <c r="H387">
        <v>64125</v>
      </c>
      <c r="I387" t="s">
        <v>16</v>
      </c>
    </row>
    <row r="388" spans="1:9" x14ac:dyDescent="0.3">
      <c r="A388" t="s">
        <v>2103</v>
      </c>
      <c r="B388" t="s">
        <v>2104</v>
      </c>
      <c r="D388" t="s">
        <v>2105</v>
      </c>
      <c r="E388" t="s">
        <v>2106</v>
      </c>
      <c r="F388" t="s">
        <v>37</v>
      </c>
      <c r="G388" t="s">
        <v>15</v>
      </c>
      <c r="H388">
        <v>62723</v>
      </c>
      <c r="I388" t="s">
        <v>16</v>
      </c>
    </row>
    <row r="389" spans="1:9" x14ac:dyDescent="0.3">
      <c r="A389" t="s">
        <v>2107</v>
      </c>
      <c r="B389" t="s">
        <v>2108</v>
      </c>
      <c r="C389" t="s">
        <v>2109</v>
      </c>
      <c r="D389" t="s">
        <v>2110</v>
      </c>
      <c r="E389" t="s">
        <v>2111</v>
      </c>
      <c r="F389" t="s">
        <v>2112</v>
      </c>
      <c r="G389" t="s">
        <v>15</v>
      </c>
      <c r="H389">
        <v>6510</v>
      </c>
      <c r="I389" t="s">
        <v>16</v>
      </c>
    </row>
    <row r="390" spans="1:9" x14ac:dyDescent="0.3">
      <c r="A390" t="s">
        <v>2113</v>
      </c>
      <c r="B390" t="s">
        <v>2114</v>
      </c>
      <c r="C390" t="s">
        <v>2115</v>
      </c>
      <c r="D390" t="s">
        <v>2116</v>
      </c>
      <c r="E390" t="s">
        <v>2117</v>
      </c>
      <c r="F390" t="s">
        <v>2118</v>
      </c>
      <c r="G390" t="s">
        <v>15</v>
      </c>
      <c r="H390">
        <v>30045</v>
      </c>
      <c r="I390" t="s">
        <v>16</v>
      </c>
    </row>
    <row r="391" spans="1:9" x14ac:dyDescent="0.3">
      <c r="A391" t="s">
        <v>2119</v>
      </c>
      <c r="B391" t="s">
        <v>2120</v>
      </c>
      <c r="C391" t="s">
        <v>2121</v>
      </c>
      <c r="D391" t="s">
        <v>2122</v>
      </c>
      <c r="E391" t="s">
        <v>2123</v>
      </c>
      <c r="F391" t="s">
        <v>2124</v>
      </c>
      <c r="G391" t="s">
        <v>15</v>
      </c>
      <c r="H391">
        <v>28805</v>
      </c>
      <c r="I391" t="s">
        <v>16</v>
      </c>
    </row>
    <row r="392" spans="1:9" x14ac:dyDescent="0.3">
      <c r="A392" t="s">
        <v>2125</v>
      </c>
      <c r="B392" t="s">
        <v>2126</v>
      </c>
      <c r="C392" t="s">
        <v>2127</v>
      </c>
      <c r="E392" t="s">
        <v>2128</v>
      </c>
      <c r="F392" t="s">
        <v>360</v>
      </c>
      <c r="G392" t="s">
        <v>15</v>
      </c>
      <c r="H392">
        <v>55123</v>
      </c>
      <c r="I392" t="s">
        <v>16</v>
      </c>
    </row>
    <row r="393" spans="1:9" x14ac:dyDescent="0.3">
      <c r="A393" t="s">
        <v>2129</v>
      </c>
      <c r="B393" t="s">
        <v>2130</v>
      </c>
      <c r="C393" t="s">
        <v>2131</v>
      </c>
      <c r="E393" t="s">
        <v>2132</v>
      </c>
      <c r="F393" t="s">
        <v>244</v>
      </c>
      <c r="G393" t="s">
        <v>15</v>
      </c>
      <c r="H393">
        <v>55458</v>
      </c>
      <c r="I393" t="s">
        <v>25</v>
      </c>
    </row>
    <row r="394" spans="1:9" x14ac:dyDescent="0.3">
      <c r="A394" t="s">
        <v>2133</v>
      </c>
      <c r="B394" t="s">
        <v>2134</v>
      </c>
      <c r="C394" t="s">
        <v>2135</v>
      </c>
      <c r="D394" t="s">
        <v>2136</v>
      </c>
      <c r="E394" t="s">
        <v>2137</v>
      </c>
      <c r="F394" t="s">
        <v>771</v>
      </c>
      <c r="G394" t="s">
        <v>15</v>
      </c>
      <c r="H394">
        <v>92725</v>
      </c>
      <c r="I394" t="s">
        <v>25</v>
      </c>
    </row>
    <row r="395" spans="1:9" x14ac:dyDescent="0.3">
      <c r="A395" t="s">
        <v>2138</v>
      </c>
      <c r="B395" t="s">
        <v>2139</v>
      </c>
      <c r="C395" t="s">
        <v>2140</v>
      </c>
      <c r="D395" t="s">
        <v>2141</v>
      </c>
      <c r="E395" t="s">
        <v>2142</v>
      </c>
      <c r="F395" t="s">
        <v>2143</v>
      </c>
      <c r="G395" t="s">
        <v>15</v>
      </c>
      <c r="H395">
        <v>21747</v>
      </c>
      <c r="I395" t="s">
        <v>16</v>
      </c>
    </row>
    <row r="396" spans="1:9" x14ac:dyDescent="0.3">
      <c r="A396" t="s">
        <v>2144</v>
      </c>
      <c r="B396" t="s">
        <v>2145</v>
      </c>
      <c r="C396" t="s">
        <v>2146</v>
      </c>
      <c r="D396" t="s">
        <v>2147</v>
      </c>
      <c r="E396" t="s">
        <v>2148</v>
      </c>
      <c r="F396" t="s">
        <v>244</v>
      </c>
      <c r="G396" t="s">
        <v>15</v>
      </c>
      <c r="H396">
        <v>55458</v>
      </c>
      <c r="I396" t="s">
        <v>25</v>
      </c>
    </row>
    <row r="397" spans="1:9" x14ac:dyDescent="0.3">
      <c r="A397" t="s">
        <v>2149</v>
      </c>
      <c r="B397" t="s">
        <v>2150</v>
      </c>
      <c r="C397" t="s">
        <v>2151</v>
      </c>
      <c r="E397" t="s">
        <v>2152</v>
      </c>
      <c r="F397" t="s">
        <v>304</v>
      </c>
      <c r="G397" t="s">
        <v>15</v>
      </c>
      <c r="H397">
        <v>20420</v>
      </c>
      <c r="I397" t="s">
        <v>16</v>
      </c>
    </row>
    <row r="398" spans="1:9" x14ac:dyDescent="0.3">
      <c r="A398" t="s">
        <v>2153</v>
      </c>
      <c r="B398" t="s">
        <v>2154</v>
      </c>
      <c r="C398" t="s">
        <v>2155</v>
      </c>
      <c r="D398" t="s">
        <v>2156</v>
      </c>
      <c r="E398" t="s">
        <v>2157</v>
      </c>
      <c r="F398" t="s">
        <v>293</v>
      </c>
      <c r="G398" t="s">
        <v>15</v>
      </c>
      <c r="H398">
        <v>92415</v>
      </c>
      <c r="I398" t="s">
        <v>25</v>
      </c>
    </row>
    <row r="399" spans="1:9" x14ac:dyDescent="0.3">
      <c r="A399" t="s">
        <v>2158</v>
      </c>
      <c r="B399" t="s">
        <v>2159</v>
      </c>
      <c r="C399" t="s">
        <v>2160</v>
      </c>
      <c r="D399" t="s">
        <v>2161</v>
      </c>
      <c r="E399" t="s">
        <v>2162</v>
      </c>
      <c r="F399" t="s">
        <v>276</v>
      </c>
      <c r="G399" t="s">
        <v>15</v>
      </c>
      <c r="H399">
        <v>14609</v>
      </c>
      <c r="I399" t="s">
        <v>16</v>
      </c>
    </row>
    <row r="400" spans="1:9" x14ac:dyDescent="0.3">
      <c r="A400" t="s">
        <v>2163</v>
      </c>
      <c r="B400" t="s">
        <v>2164</v>
      </c>
      <c r="C400" t="s">
        <v>2165</v>
      </c>
      <c r="D400" t="s">
        <v>2166</v>
      </c>
      <c r="E400" t="s">
        <v>2167</v>
      </c>
      <c r="F400" t="s">
        <v>152</v>
      </c>
      <c r="G400" t="s">
        <v>15</v>
      </c>
      <c r="H400">
        <v>98664</v>
      </c>
      <c r="I400" t="s">
        <v>16</v>
      </c>
    </row>
    <row r="401" spans="1:9" x14ac:dyDescent="0.3">
      <c r="A401" t="s">
        <v>2168</v>
      </c>
      <c r="B401" t="s">
        <v>2169</v>
      </c>
      <c r="C401" t="s">
        <v>2170</v>
      </c>
      <c r="D401" t="s">
        <v>2171</v>
      </c>
      <c r="E401" t="s">
        <v>2172</v>
      </c>
      <c r="F401" t="s">
        <v>2173</v>
      </c>
      <c r="G401" t="s">
        <v>219</v>
      </c>
      <c r="H401" t="s">
        <v>2174</v>
      </c>
      <c r="I401" t="s">
        <v>25</v>
      </c>
    </row>
    <row r="402" spans="1:9" x14ac:dyDescent="0.3">
      <c r="A402" t="s">
        <v>2175</v>
      </c>
      <c r="B402" t="s">
        <v>2176</v>
      </c>
      <c r="C402" t="s">
        <v>2177</v>
      </c>
      <c r="D402" t="s">
        <v>2178</v>
      </c>
      <c r="E402" t="s">
        <v>2179</v>
      </c>
      <c r="F402" t="s">
        <v>304</v>
      </c>
      <c r="G402" t="s">
        <v>15</v>
      </c>
      <c r="H402">
        <v>20057</v>
      </c>
      <c r="I402" t="s">
        <v>25</v>
      </c>
    </row>
    <row r="403" spans="1:9" x14ac:dyDescent="0.3">
      <c r="A403" t="s">
        <v>2180</v>
      </c>
      <c r="B403" t="s">
        <v>2181</v>
      </c>
      <c r="C403" t="s">
        <v>2182</v>
      </c>
      <c r="D403" t="s">
        <v>2183</v>
      </c>
      <c r="E403" t="s">
        <v>2184</v>
      </c>
      <c r="F403" t="s">
        <v>1789</v>
      </c>
      <c r="G403" t="s">
        <v>15</v>
      </c>
      <c r="H403">
        <v>37924</v>
      </c>
      <c r="I403" t="s">
        <v>16</v>
      </c>
    </row>
    <row r="404" spans="1:9" x14ac:dyDescent="0.3">
      <c r="A404" t="s">
        <v>2185</v>
      </c>
      <c r="B404" t="s">
        <v>2186</v>
      </c>
      <c r="C404" t="s">
        <v>2187</v>
      </c>
      <c r="D404" t="s">
        <v>2188</v>
      </c>
      <c r="E404" t="s">
        <v>2189</v>
      </c>
      <c r="F404" t="s">
        <v>226</v>
      </c>
      <c r="G404" t="s">
        <v>15</v>
      </c>
      <c r="H404">
        <v>25336</v>
      </c>
      <c r="I404" t="s">
        <v>16</v>
      </c>
    </row>
    <row r="405" spans="1:9" x14ac:dyDescent="0.3">
      <c r="A405" t="s">
        <v>2190</v>
      </c>
      <c r="B405" t="s">
        <v>2191</v>
      </c>
      <c r="C405" t="s">
        <v>2192</v>
      </c>
      <c r="D405" t="s">
        <v>2193</v>
      </c>
      <c r="E405" t="s">
        <v>2194</v>
      </c>
      <c r="F405" t="s">
        <v>471</v>
      </c>
      <c r="G405" t="s">
        <v>15</v>
      </c>
      <c r="H405">
        <v>75372</v>
      </c>
      <c r="I405" t="s">
        <v>25</v>
      </c>
    </row>
    <row r="406" spans="1:9" x14ac:dyDescent="0.3">
      <c r="A406" t="s">
        <v>2195</v>
      </c>
      <c r="B406" t="s">
        <v>2196</v>
      </c>
      <c r="C406" t="s">
        <v>2197</v>
      </c>
      <c r="D406" t="s">
        <v>2198</v>
      </c>
      <c r="E406" t="s">
        <v>2199</v>
      </c>
      <c r="F406" t="s">
        <v>2200</v>
      </c>
      <c r="G406" t="s">
        <v>23</v>
      </c>
      <c r="H406" t="s">
        <v>2201</v>
      </c>
      <c r="I406" t="s">
        <v>25</v>
      </c>
    </row>
    <row r="407" spans="1:9" x14ac:dyDescent="0.3">
      <c r="A407" t="s">
        <v>2202</v>
      </c>
      <c r="B407" t="s">
        <v>2203</v>
      </c>
      <c r="C407" t="s">
        <v>2204</v>
      </c>
      <c r="D407" t="s">
        <v>2205</v>
      </c>
      <c r="E407" t="s">
        <v>2206</v>
      </c>
      <c r="F407" t="s">
        <v>2207</v>
      </c>
      <c r="G407" t="s">
        <v>15</v>
      </c>
      <c r="H407">
        <v>95973</v>
      </c>
      <c r="I407" t="s">
        <v>16</v>
      </c>
    </row>
    <row r="408" spans="1:9" x14ac:dyDescent="0.3">
      <c r="A408" t="s">
        <v>2208</v>
      </c>
      <c r="B408" t="s">
        <v>2209</v>
      </c>
      <c r="C408" t="s">
        <v>2210</v>
      </c>
      <c r="D408" t="s">
        <v>2211</v>
      </c>
      <c r="E408" t="s">
        <v>2212</v>
      </c>
      <c r="F408" t="s">
        <v>232</v>
      </c>
      <c r="G408" t="s">
        <v>15</v>
      </c>
      <c r="H408">
        <v>72215</v>
      </c>
      <c r="I408" t="s">
        <v>16</v>
      </c>
    </row>
    <row r="409" spans="1:9" x14ac:dyDescent="0.3">
      <c r="A409" t="s">
        <v>2213</v>
      </c>
      <c r="B409" t="s">
        <v>2214</v>
      </c>
      <c r="D409" t="s">
        <v>2215</v>
      </c>
      <c r="E409" t="s">
        <v>2216</v>
      </c>
      <c r="F409" t="s">
        <v>2217</v>
      </c>
      <c r="G409" t="s">
        <v>23</v>
      </c>
      <c r="H409" t="s">
        <v>2218</v>
      </c>
      <c r="I409" t="s">
        <v>25</v>
      </c>
    </row>
    <row r="410" spans="1:9" x14ac:dyDescent="0.3">
      <c r="A410" t="s">
        <v>2219</v>
      </c>
      <c r="B410" t="s">
        <v>2220</v>
      </c>
      <c r="C410" t="s">
        <v>2221</v>
      </c>
      <c r="D410" t="s">
        <v>2222</v>
      </c>
      <c r="E410" t="s">
        <v>2223</v>
      </c>
      <c r="F410" t="s">
        <v>2224</v>
      </c>
      <c r="G410" t="s">
        <v>15</v>
      </c>
      <c r="H410">
        <v>8922</v>
      </c>
      <c r="I410" t="s">
        <v>16</v>
      </c>
    </row>
    <row r="411" spans="1:9" x14ac:dyDescent="0.3">
      <c r="A411" t="s">
        <v>2225</v>
      </c>
      <c r="B411" t="s">
        <v>2226</v>
      </c>
      <c r="D411" t="s">
        <v>2227</v>
      </c>
      <c r="E411" t="s">
        <v>2228</v>
      </c>
      <c r="F411" t="s">
        <v>2229</v>
      </c>
      <c r="G411" t="s">
        <v>23</v>
      </c>
      <c r="H411" t="s">
        <v>2230</v>
      </c>
      <c r="I411" t="s">
        <v>16</v>
      </c>
    </row>
    <row r="412" spans="1:9" x14ac:dyDescent="0.3">
      <c r="A412" t="s">
        <v>2231</v>
      </c>
      <c r="B412" t="s">
        <v>2232</v>
      </c>
      <c r="D412" t="s">
        <v>2233</v>
      </c>
      <c r="E412" t="s">
        <v>2234</v>
      </c>
      <c r="F412" t="s">
        <v>1396</v>
      </c>
      <c r="G412" t="s">
        <v>15</v>
      </c>
      <c r="H412">
        <v>94132</v>
      </c>
      <c r="I412" t="s">
        <v>25</v>
      </c>
    </row>
    <row r="413" spans="1:9" x14ac:dyDescent="0.3">
      <c r="A413" t="s">
        <v>2235</v>
      </c>
      <c r="B413" t="s">
        <v>2236</v>
      </c>
      <c r="D413" t="s">
        <v>2237</v>
      </c>
      <c r="E413" t="s">
        <v>2238</v>
      </c>
      <c r="F413" t="s">
        <v>2239</v>
      </c>
      <c r="G413" t="s">
        <v>15</v>
      </c>
      <c r="H413">
        <v>70505</v>
      </c>
      <c r="I413" t="s">
        <v>16</v>
      </c>
    </row>
    <row r="414" spans="1:9" x14ac:dyDescent="0.3">
      <c r="A414" t="s">
        <v>2240</v>
      </c>
      <c r="B414" t="s">
        <v>2241</v>
      </c>
      <c r="D414" t="s">
        <v>2242</v>
      </c>
      <c r="E414" t="s">
        <v>2243</v>
      </c>
      <c r="F414" t="s">
        <v>2244</v>
      </c>
      <c r="G414" t="s">
        <v>15</v>
      </c>
      <c r="H414">
        <v>92191</v>
      </c>
      <c r="I414" t="s">
        <v>16</v>
      </c>
    </row>
    <row r="415" spans="1:9" x14ac:dyDescent="0.3">
      <c r="A415" t="s">
        <v>2245</v>
      </c>
      <c r="B415" t="s">
        <v>2246</v>
      </c>
      <c r="C415" t="s">
        <v>2247</v>
      </c>
      <c r="D415" t="s">
        <v>2248</v>
      </c>
      <c r="E415" t="s">
        <v>2249</v>
      </c>
      <c r="F415" t="s">
        <v>2250</v>
      </c>
      <c r="G415" t="s">
        <v>15</v>
      </c>
      <c r="H415">
        <v>91841</v>
      </c>
      <c r="I415" t="s">
        <v>16</v>
      </c>
    </row>
    <row r="416" spans="1:9" x14ac:dyDescent="0.3">
      <c r="A416" t="s">
        <v>2251</v>
      </c>
      <c r="B416" t="s">
        <v>2252</v>
      </c>
      <c r="D416" t="s">
        <v>2253</v>
      </c>
      <c r="E416" t="s">
        <v>2254</v>
      </c>
      <c r="F416" t="s">
        <v>1914</v>
      </c>
      <c r="G416" t="s">
        <v>15</v>
      </c>
      <c r="H416">
        <v>75799</v>
      </c>
      <c r="I416" t="s">
        <v>16</v>
      </c>
    </row>
    <row r="417" spans="1:9" x14ac:dyDescent="0.3">
      <c r="A417" t="s">
        <v>2255</v>
      </c>
      <c r="B417" t="s">
        <v>2256</v>
      </c>
      <c r="C417" t="s">
        <v>2257</v>
      </c>
      <c r="E417" t="s">
        <v>2258</v>
      </c>
      <c r="F417" t="s">
        <v>2239</v>
      </c>
      <c r="G417" t="s">
        <v>15</v>
      </c>
      <c r="H417">
        <v>70593</v>
      </c>
      <c r="I417" t="s">
        <v>25</v>
      </c>
    </row>
    <row r="418" spans="1:9" x14ac:dyDescent="0.3">
      <c r="A418" t="s">
        <v>2259</v>
      </c>
      <c r="B418" t="s">
        <v>2260</v>
      </c>
      <c r="D418" t="s">
        <v>2261</v>
      </c>
      <c r="E418" t="s">
        <v>2262</v>
      </c>
      <c r="F418" t="s">
        <v>54</v>
      </c>
      <c r="G418" t="s">
        <v>15</v>
      </c>
      <c r="H418">
        <v>45426</v>
      </c>
      <c r="I418" t="s">
        <v>16</v>
      </c>
    </row>
    <row r="419" spans="1:9" x14ac:dyDescent="0.3">
      <c r="A419" t="s">
        <v>2263</v>
      </c>
      <c r="B419" t="s">
        <v>2264</v>
      </c>
      <c r="D419" t="s">
        <v>2265</v>
      </c>
      <c r="E419" t="s">
        <v>2266</v>
      </c>
      <c r="F419" t="s">
        <v>1407</v>
      </c>
      <c r="G419" t="s">
        <v>15</v>
      </c>
      <c r="H419">
        <v>85072</v>
      </c>
      <c r="I419" t="s">
        <v>16</v>
      </c>
    </row>
    <row r="420" spans="1:9" x14ac:dyDescent="0.3">
      <c r="A420" t="s">
        <v>2267</v>
      </c>
      <c r="B420" t="s">
        <v>2268</v>
      </c>
      <c r="C420" t="s">
        <v>2269</v>
      </c>
      <c r="E420" t="s">
        <v>2270</v>
      </c>
      <c r="F420" t="s">
        <v>1285</v>
      </c>
      <c r="G420" t="s">
        <v>15</v>
      </c>
      <c r="H420">
        <v>94263</v>
      </c>
      <c r="I420" t="s">
        <v>16</v>
      </c>
    </row>
    <row r="421" spans="1:9" x14ac:dyDescent="0.3">
      <c r="A421" t="s">
        <v>2271</v>
      </c>
      <c r="B421" t="s">
        <v>2272</v>
      </c>
      <c r="C421" t="s">
        <v>2273</v>
      </c>
      <c r="D421" t="s">
        <v>2274</v>
      </c>
      <c r="E421" t="s">
        <v>2275</v>
      </c>
      <c r="F421" t="s">
        <v>1697</v>
      </c>
      <c r="G421" t="s">
        <v>15</v>
      </c>
      <c r="H421">
        <v>68505</v>
      </c>
      <c r="I421" t="s">
        <v>16</v>
      </c>
    </row>
    <row r="422" spans="1:9" x14ac:dyDescent="0.3">
      <c r="A422" t="s">
        <v>2276</v>
      </c>
      <c r="B422" t="s">
        <v>2277</v>
      </c>
      <c r="C422" t="s">
        <v>2278</v>
      </c>
      <c r="D422" t="s">
        <v>2279</v>
      </c>
      <c r="E422" t="s">
        <v>2280</v>
      </c>
      <c r="F422" t="s">
        <v>2093</v>
      </c>
      <c r="G422" t="s">
        <v>15</v>
      </c>
      <c r="H422">
        <v>17126</v>
      </c>
      <c r="I422" t="s">
        <v>25</v>
      </c>
    </row>
    <row r="423" spans="1:9" x14ac:dyDescent="0.3">
      <c r="A423" t="s">
        <v>2281</v>
      </c>
      <c r="B423" t="s">
        <v>2282</v>
      </c>
      <c r="C423" t="s">
        <v>2283</v>
      </c>
      <c r="D423" t="s">
        <v>2284</v>
      </c>
      <c r="E423" t="s">
        <v>2285</v>
      </c>
      <c r="F423" t="s">
        <v>253</v>
      </c>
      <c r="G423" t="s">
        <v>15</v>
      </c>
      <c r="H423">
        <v>70174</v>
      </c>
      <c r="I423" t="s">
        <v>16</v>
      </c>
    </row>
    <row r="424" spans="1:9" x14ac:dyDescent="0.3">
      <c r="A424" t="s">
        <v>2286</v>
      </c>
      <c r="B424" t="s">
        <v>2287</v>
      </c>
      <c r="D424" t="s">
        <v>2288</v>
      </c>
      <c r="E424" t="s">
        <v>2289</v>
      </c>
      <c r="F424" t="s">
        <v>2290</v>
      </c>
      <c r="G424" t="s">
        <v>15</v>
      </c>
      <c r="H424">
        <v>53726</v>
      </c>
      <c r="I424" t="s">
        <v>25</v>
      </c>
    </row>
    <row r="425" spans="1:9" x14ac:dyDescent="0.3">
      <c r="A425" t="s">
        <v>2291</v>
      </c>
      <c r="B425" t="s">
        <v>2292</v>
      </c>
      <c r="D425" t="s">
        <v>2293</v>
      </c>
      <c r="E425" t="s">
        <v>2294</v>
      </c>
      <c r="F425" t="s">
        <v>226</v>
      </c>
      <c r="G425" t="s">
        <v>15</v>
      </c>
      <c r="H425">
        <v>25336</v>
      </c>
      <c r="I425" t="s">
        <v>25</v>
      </c>
    </row>
    <row r="426" spans="1:9" x14ac:dyDescent="0.3">
      <c r="A426" t="s">
        <v>2295</v>
      </c>
      <c r="B426" t="s">
        <v>2296</v>
      </c>
      <c r="C426" t="s">
        <v>2297</v>
      </c>
      <c r="D426" t="s">
        <v>2298</v>
      </c>
      <c r="E426" t="s">
        <v>2299</v>
      </c>
      <c r="F426" t="s">
        <v>232</v>
      </c>
      <c r="G426" t="s">
        <v>15</v>
      </c>
      <c r="H426">
        <v>72204</v>
      </c>
      <c r="I426" t="s">
        <v>16</v>
      </c>
    </row>
    <row r="427" spans="1:9" x14ac:dyDescent="0.3">
      <c r="A427" t="s">
        <v>2300</v>
      </c>
      <c r="B427" t="s">
        <v>2301</v>
      </c>
      <c r="C427" t="s">
        <v>2302</v>
      </c>
      <c r="D427" t="s">
        <v>2303</v>
      </c>
      <c r="E427" t="s">
        <v>2304</v>
      </c>
      <c r="F427" t="s">
        <v>687</v>
      </c>
      <c r="G427" t="s">
        <v>15</v>
      </c>
      <c r="H427">
        <v>99507</v>
      </c>
      <c r="I427" t="s">
        <v>25</v>
      </c>
    </row>
    <row r="428" spans="1:9" x14ac:dyDescent="0.3">
      <c r="A428" t="s">
        <v>2305</v>
      </c>
      <c r="B428" t="s">
        <v>2306</v>
      </c>
      <c r="C428" t="s">
        <v>2307</v>
      </c>
      <c r="D428" t="s">
        <v>2308</v>
      </c>
      <c r="E428" t="s">
        <v>2309</v>
      </c>
      <c r="F428" t="s">
        <v>2310</v>
      </c>
      <c r="G428" t="s">
        <v>23</v>
      </c>
      <c r="H428" t="s">
        <v>2311</v>
      </c>
      <c r="I428" t="s">
        <v>16</v>
      </c>
    </row>
    <row r="429" spans="1:9" x14ac:dyDescent="0.3">
      <c r="A429" t="s">
        <v>2312</v>
      </c>
      <c r="B429" t="s">
        <v>2313</v>
      </c>
      <c r="D429" t="s">
        <v>2314</v>
      </c>
      <c r="E429" t="s">
        <v>2315</v>
      </c>
      <c r="F429" t="s">
        <v>1396</v>
      </c>
      <c r="G429" t="s">
        <v>15</v>
      </c>
      <c r="H429">
        <v>94110</v>
      </c>
      <c r="I429" t="s">
        <v>16</v>
      </c>
    </row>
    <row r="430" spans="1:9" x14ac:dyDescent="0.3">
      <c r="A430" t="s">
        <v>2316</v>
      </c>
      <c r="B430" t="s">
        <v>2317</v>
      </c>
      <c r="C430" t="s">
        <v>2318</v>
      </c>
      <c r="D430" t="s">
        <v>2319</v>
      </c>
      <c r="E430" t="s">
        <v>2320</v>
      </c>
      <c r="F430" t="s">
        <v>1097</v>
      </c>
      <c r="G430" t="s">
        <v>15</v>
      </c>
      <c r="H430">
        <v>44485</v>
      </c>
      <c r="I430" t="s">
        <v>25</v>
      </c>
    </row>
    <row r="431" spans="1:9" x14ac:dyDescent="0.3">
      <c r="A431" t="s">
        <v>2321</v>
      </c>
      <c r="B431" t="s">
        <v>2322</v>
      </c>
      <c r="C431" t="s">
        <v>2323</v>
      </c>
      <c r="D431" t="s">
        <v>2324</v>
      </c>
      <c r="E431" t="s">
        <v>2325</v>
      </c>
      <c r="F431" t="s">
        <v>2326</v>
      </c>
      <c r="G431" t="s">
        <v>15</v>
      </c>
      <c r="H431">
        <v>23324</v>
      </c>
      <c r="I431" t="s">
        <v>25</v>
      </c>
    </row>
    <row r="432" spans="1:9" x14ac:dyDescent="0.3">
      <c r="A432" t="s">
        <v>2327</v>
      </c>
      <c r="B432" t="s">
        <v>2328</v>
      </c>
      <c r="C432" t="s">
        <v>2329</v>
      </c>
      <c r="D432" t="s">
        <v>2330</v>
      </c>
      <c r="E432" t="s">
        <v>2331</v>
      </c>
      <c r="F432" t="s">
        <v>2332</v>
      </c>
      <c r="G432" t="s">
        <v>15</v>
      </c>
      <c r="H432">
        <v>39236</v>
      </c>
      <c r="I432" t="s">
        <v>16</v>
      </c>
    </row>
    <row r="433" spans="1:9" x14ac:dyDescent="0.3">
      <c r="A433" t="s">
        <v>2333</v>
      </c>
      <c r="B433" t="s">
        <v>2334</v>
      </c>
      <c r="C433" t="s">
        <v>2335</v>
      </c>
      <c r="D433" t="s">
        <v>2336</v>
      </c>
      <c r="E433" t="s">
        <v>2337</v>
      </c>
      <c r="F433" t="s">
        <v>2338</v>
      </c>
      <c r="G433" t="s">
        <v>23</v>
      </c>
      <c r="H433" t="s">
        <v>2339</v>
      </c>
      <c r="I433" t="s">
        <v>16</v>
      </c>
    </row>
    <row r="434" spans="1:9" x14ac:dyDescent="0.3">
      <c r="A434" t="s">
        <v>2340</v>
      </c>
      <c r="B434" t="s">
        <v>2341</v>
      </c>
      <c r="D434" t="s">
        <v>2342</v>
      </c>
      <c r="E434" t="s">
        <v>2343</v>
      </c>
      <c r="F434" t="s">
        <v>1434</v>
      </c>
      <c r="G434" t="s">
        <v>15</v>
      </c>
      <c r="H434">
        <v>53277</v>
      </c>
      <c r="I434" t="s">
        <v>25</v>
      </c>
    </row>
    <row r="435" spans="1:9" x14ac:dyDescent="0.3">
      <c r="A435" t="s">
        <v>2344</v>
      </c>
      <c r="B435" t="s">
        <v>2345</v>
      </c>
      <c r="C435" t="s">
        <v>2346</v>
      </c>
      <c r="D435" t="s">
        <v>2347</v>
      </c>
      <c r="E435" t="s">
        <v>2348</v>
      </c>
      <c r="F435" t="s">
        <v>1285</v>
      </c>
      <c r="G435" t="s">
        <v>15</v>
      </c>
      <c r="H435">
        <v>94250</v>
      </c>
      <c r="I435" t="s">
        <v>16</v>
      </c>
    </row>
    <row r="436" spans="1:9" x14ac:dyDescent="0.3">
      <c r="A436" t="s">
        <v>2349</v>
      </c>
      <c r="B436" t="s">
        <v>2350</v>
      </c>
      <c r="D436" t="s">
        <v>2351</v>
      </c>
      <c r="E436" t="s">
        <v>2352</v>
      </c>
      <c r="F436" t="s">
        <v>270</v>
      </c>
      <c r="G436" t="s">
        <v>15</v>
      </c>
      <c r="H436">
        <v>2298</v>
      </c>
      <c r="I436" t="s">
        <v>25</v>
      </c>
    </row>
    <row r="437" spans="1:9" x14ac:dyDescent="0.3">
      <c r="A437" t="s">
        <v>2353</v>
      </c>
      <c r="B437" t="s">
        <v>2354</v>
      </c>
      <c r="C437" t="s">
        <v>2355</v>
      </c>
      <c r="D437" t="s">
        <v>2356</v>
      </c>
      <c r="E437" t="s">
        <v>2357</v>
      </c>
      <c r="F437" t="s">
        <v>1908</v>
      </c>
      <c r="G437" t="s">
        <v>15</v>
      </c>
      <c r="H437">
        <v>66622</v>
      </c>
      <c r="I437" t="s">
        <v>25</v>
      </c>
    </row>
    <row r="438" spans="1:9" x14ac:dyDescent="0.3">
      <c r="A438" t="s">
        <v>2358</v>
      </c>
      <c r="B438" t="s">
        <v>2359</v>
      </c>
      <c r="C438" t="s">
        <v>2360</v>
      </c>
      <c r="D438" t="s">
        <v>2361</v>
      </c>
      <c r="E438" t="s">
        <v>2362</v>
      </c>
      <c r="F438" t="s">
        <v>744</v>
      </c>
      <c r="G438" t="s">
        <v>15</v>
      </c>
      <c r="H438">
        <v>58122</v>
      </c>
      <c r="I438" t="s">
        <v>16</v>
      </c>
    </row>
    <row r="439" spans="1:9" x14ac:dyDescent="0.3">
      <c r="A439" t="s">
        <v>2363</v>
      </c>
      <c r="B439" t="s">
        <v>2364</v>
      </c>
      <c r="D439" t="s">
        <v>2365</v>
      </c>
      <c r="E439" t="s">
        <v>2366</v>
      </c>
      <c r="F439" t="s">
        <v>116</v>
      </c>
      <c r="G439" t="s">
        <v>15</v>
      </c>
      <c r="H439">
        <v>77095</v>
      </c>
      <c r="I439" t="s">
        <v>25</v>
      </c>
    </row>
    <row r="440" spans="1:9" x14ac:dyDescent="0.3">
      <c r="A440" t="s">
        <v>2367</v>
      </c>
      <c r="B440" t="s">
        <v>2368</v>
      </c>
      <c r="C440" t="s">
        <v>2369</v>
      </c>
      <c r="D440" t="s">
        <v>2370</v>
      </c>
      <c r="E440" t="s">
        <v>2371</v>
      </c>
      <c r="F440" t="s">
        <v>516</v>
      </c>
      <c r="G440" t="s">
        <v>15</v>
      </c>
      <c r="H440">
        <v>73190</v>
      </c>
      <c r="I440" t="s">
        <v>25</v>
      </c>
    </row>
    <row r="441" spans="1:9" x14ac:dyDescent="0.3">
      <c r="A441" t="s">
        <v>2372</v>
      </c>
      <c r="B441" t="s">
        <v>2373</v>
      </c>
      <c r="C441" t="s">
        <v>2374</v>
      </c>
      <c r="D441" t="s">
        <v>2375</v>
      </c>
      <c r="E441" t="s">
        <v>2376</v>
      </c>
      <c r="F441" t="s">
        <v>121</v>
      </c>
      <c r="G441" t="s">
        <v>23</v>
      </c>
      <c r="H441" t="s">
        <v>122</v>
      </c>
      <c r="I441" t="s">
        <v>25</v>
      </c>
    </row>
    <row r="442" spans="1:9" x14ac:dyDescent="0.3">
      <c r="A442" t="s">
        <v>2377</v>
      </c>
      <c r="B442" t="s">
        <v>2378</v>
      </c>
      <c r="C442" t="s">
        <v>2379</v>
      </c>
      <c r="D442" t="s">
        <v>2380</v>
      </c>
      <c r="E442" t="s">
        <v>2381</v>
      </c>
      <c r="F442" t="s">
        <v>501</v>
      </c>
      <c r="G442" t="s">
        <v>15</v>
      </c>
      <c r="H442">
        <v>14205</v>
      </c>
      <c r="I442" t="s">
        <v>16</v>
      </c>
    </row>
    <row r="443" spans="1:9" x14ac:dyDescent="0.3">
      <c r="A443" t="s">
        <v>2382</v>
      </c>
      <c r="B443" t="s">
        <v>2383</v>
      </c>
      <c r="C443" t="s">
        <v>2384</v>
      </c>
      <c r="D443" t="s">
        <v>2385</v>
      </c>
      <c r="E443" t="s">
        <v>2386</v>
      </c>
      <c r="F443" t="s">
        <v>1521</v>
      </c>
      <c r="G443" t="s">
        <v>23</v>
      </c>
      <c r="H443" t="s">
        <v>1522</v>
      </c>
      <c r="I443" t="s">
        <v>16</v>
      </c>
    </row>
    <row r="444" spans="1:9" x14ac:dyDescent="0.3">
      <c r="A444" t="s">
        <v>2387</v>
      </c>
      <c r="B444" t="s">
        <v>2388</v>
      </c>
      <c r="C444" t="s">
        <v>2389</v>
      </c>
      <c r="D444" t="s">
        <v>2390</v>
      </c>
      <c r="E444" t="s">
        <v>2391</v>
      </c>
      <c r="F444" t="s">
        <v>2392</v>
      </c>
      <c r="G444" t="s">
        <v>15</v>
      </c>
      <c r="H444">
        <v>18018</v>
      </c>
      <c r="I444" t="s">
        <v>25</v>
      </c>
    </row>
    <row r="445" spans="1:9" x14ac:dyDescent="0.3">
      <c r="A445" t="s">
        <v>2393</v>
      </c>
      <c r="B445" t="s">
        <v>2394</v>
      </c>
      <c r="C445" t="s">
        <v>2395</v>
      </c>
      <c r="D445" t="s">
        <v>2396</v>
      </c>
      <c r="E445" t="s">
        <v>2397</v>
      </c>
      <c r="F445" t="s">
        <v>2398</v>
      </c>
      <c r="G445" t="s">
        <v>23</v>
      </c>
      <c r="H445" t="s">
        <v>2399</v>
      </c>
      <c r="I445" t="s">
        <v>16</v>
      </c>
    </row>
    <row r="446" spans="1:9" x14ac:dyDescent="0.3">
      <c r="A446" t="s">
        <v>2400</v>
      </c>
      <c r="B446" t="s">
        <v>2401</v>
      </c>
      <c r="C446" t="s">
        <v>2402</v>
      </c>
      <c r="D446" t="s">
        <v>2403</v>
      </c>
      <c r="E446" t="s">
        <v>2404</v>
      </c>
      <c r="F446" t="s">
        <v>2405</v>
      </c>
      <c r="G446" t="s">
        <v>23</v>
      </c>
      <c r="H446" t="s">
        <v>2406</v>
      </c>
      <c r="I446" t="s">
        <v>25</v>
      </c>
    </row>
    <row r="447" spans="1:9" x14ac:dyDescent="0.3">
      <c r="A447" t="s">
        <v>2407</v>
      </c>
      <c r="B447" t="s">
        <v>2408</v>
      </c>
      <c r="C447" t="s">
        <v>2409</v>
      </c>
      <c r="E447" t="s">
        <v>2410</v>
      </c>
      <c r="F447" t="s">
        <v>1777</v>
      </c>
      <c r="G447" t="s">
        <v>23</v>
      </c>
      <c r="H447" t="s">
        <v>182</v>
      </c>
      <c r="I447" t="s">
        <v>16</v>
      </c>
    </row>
    <row r="448" spans="1:9" x14ac:dyDescent="0.3">
      <c r="A448" t="s">
        <v>2411</v>
      </c>
      <c r="B448" t="s">
        <v>2412</v>
      </c>
      <c r="C448" t="s">
        <v>2413</v>
      </c>
      <c r="D448" t="s">
        <v>2414</v>
      </c>
      <c r="E448" t="s">
        <v>2415</v>
      </c>
      <c r="F448" t="s">
        <v>287</v>
      </c>
      <c r="G448" t="s">
        <v>219</v>
      </c>
      <c r="H448" t="s">
        <v>2416</v>
      </c>
      <c r="I448" t="s">
        <v>16</v>
      </c>
    </row>
    <row r="449" spans="1:9" x14ac:dyDescent="0.3">
      <c r="A449" t="s">
        <v>2417</v>
      </c>
      <c r="B449" t="s">
        <v>2418</v>
      </c>
      <c r="C449" t="s">
        <v>2419</v>
      </c>
      <c r="E449" t="s">
        <v>2420</v>
      </c>
      <c r="F449" t="s">
        <v>1407</v>
      </c>
      <c r="G449" t="s">
        <v>15</v>
      </c>
      <c r="H449">
        <v>85099</v>
      </c>
      <c r="I449" t="s">
        <v>25</v>
      </c>
    </row>
    <row r="450" spans="1:9" x14ac:dyDescent="0.3">
      <c r="A450" t="s">
        <v>2421</v>
      </c>
      <c r="B450" t="s">
        <v>2422</v>
      </c>
      <c r="C450" t="s">
        <v>2423</v>
      </c>
      <c r="D450" t="s">
        <v>2424</v>
      </c>
      <c r="E450" t="s">
        <v>2425</v>
      </c>
      <c r="F450" t="s">
        <v>2426</v>
      </c>
      <c r="G450" t="s">
        <v>23</v>
      </c>
      <c r="H450" t="s">
        <v>2427</v>
      </c>
      <c r="I450" t="s">
        <v>25</v>
      </c>
    </row>
    <row r="451" spans="1:9" x14ac:dyDescent="0.3">
      <c r="A451" t="s">
        <v>2428</v>
      </c>
      <c r="B451" t="s">
        <v>2429</v>
      </c>
      <c r="C451" t="s">
        <v>2430</v>
      </c>
      <c r="D451" t="s">
        <v>2431</v>
      </c>
      <c r="E451" t="s">
        <v>2432</v>
      </c>
      <c r="F451" t="s">
        <v>333</v>
      </c>
      <c r="G451" t="s">
        <v>15</v>
      </c>
      <c r="H451">
        <v>43610</v>
      </c>
      <c r="I451" t="s">
        <v>25</v>
      </c>
    </row>
    <row r="452" spans="1:9" x14ac:dyDescent="0.3">
      <c r="A452" t="s">
        <v>2433</v>
      </c>
      <c r="B452" t="s">
        <v>2434</v>
      </c>
      <c r="C452" t="s">
        <v>2435</v>
      </c>
      <c r="D452" t="s">
        <v>2436</v>
      </c>
      <c r="E452" t="s">
        <v>2437</v>
      </c>
      <c r="F452" t="s">
        <v>2438</v>
      </c>
      <c r="G452" t="s">
        <v>23</v>
      </c>
      <c r="H452" t="s">
        <v>2439</v>
      </c>
      <c r="I452" t="s">
        <v>25</v>
      </c>
    </row>
    <row r="453" spans="1:9" x14ac:dyDescent="0.3">
      <c r="A453" t="s">
        <v>2440</v>
      </c>
      <c r="B453" t="s">
        <v>2441</v>
      </c>
      <c r="C453" t="s">
        <v>2442</v>
      </c>
      <c r="D453" t="s">
        <v>2443</v>
      </c>
      <c r="E453" t="s">
        <v>2444</v>
      </c>
      <c r="F453" t="s">
        <v>441</v>
      </c>
      <c r="G453" t="s">
        <v>15</v>
      </c>
      <c r="H453">
        <v>28210</v>
      </c>
      <c r="I453" t="s">
        <v>16</v>
      </c>
    </row>
    <row r="454" spans="1:9" x14ac:dyDescent="0.3">
      <c r="A454" t="s">
        <v>2445</v>
      </c>
      <c r="B454" t="s">
        <v>2446</v>
      </c>
      <c r="C454" t="s">
        <v>2447</v>
      </c>
      <c r="D454" t="s">
        <v>2448</v>
      </c>
      <c r="E454" t="s">
        <v>2449</v>
      </c>
      <c r="F454" t="s">
        <v>1886</v>
      </c>
      <c r="G454" t="s">
        <v>15</v>
      </c>
      <c r="H454">
        <v>98109</v>
      </c>
      <c r="I454" t="s">
        <v>25</v>
      </c>
    </row>
    <row r="455" spans="1:9" x14ac:dyDescent="0.3">
      <c r="A455" t="s">
        <v>2450</v>
      </c>
      <c r="B455" t="s">
        <v>2451</v>
      </c>
      <c r="C455" t="s">
        <v>2452</v>
      </c>
      <c r="D455" t="s">
        <v>2453</v>
      </c>
      <c r="E455" t="s">
        <v>2454</v>
      </c>
      <c r="F455" t="s">
        <v>1291</v>
      </c>
      <c r="G455" t="s">
        <v>15</v>
      </c>
      <c r="H455">
        <v>18706</v>
      </c>
      <c r="I455" t="s">
        <v>25</v>
      </c>
    </row>
    <row r="456" spans="1:9" x14ac:dyDescent="0.3">
      <c r="A456" t="s">
        <v>2455</v>
      </c>
      <c r="B456" t="s">
        <v>2456</v>
      </c>
      <c r="C456" t="s">
        <v>2457</v>
      </c>
      <c r="E456" t="s">
        <v>2458</v>
      </c>
      <c r="F456" t="s">
        <v>2459</v>
      </c>
      <c r="G456" t="s">
        <v>23</v>
      </c>
      <c r="H456" t="s">
        <v>24</v>
      </c>
      <c r="I456" t="s">
        <v>16</v>
      </c>
    </row>
    <row r="457" spans="1:9" x14ac:dyDescent="0.3">
      <c r="A457" t="s">
        <v>2460</v>
      </c>
      <c r="B457" t="s">
        <v>2461</v>
      </c>
      <c r="C457" t="s">
        <v>2462</v>
      </c>
      <c r="D457" t="s">
        <v>2463</v>
      </c>
      <c r="E457" t="s">
        <v>2464</v>
      </c>
      <c r="F457" t="s">
        <v>2465</v>
      </c>
      <c r="G457" t="s">
        <v>23</v>
      </c>
      <c r="H457" t="s">
        <v>1014</v>
      </c>
      <c r="I457" t="s">
        <v>16</v>
      </c>
    </row>
    <row r="458" spans="1:9" x14ac:dyDescent="0.3">
      <c r="A458" t="s">
        <v>2466</v>
      </c>
      <c r="B458" t="s">
        <v>2467</v>
      </c>
      <c r="C458" t="s">
        <v>2468</v>
      </c>
      <c r="D458" t="s">
        <v>2469</v>
      </c>
      <c r="E458" t="s">
        <v>2470</v>
      </c>
      <c r="F458" t="s">
        <v>418</v>
      </c>
      <c r="G458" t="s">
        <v>219</v>
      </c>
      <c r="H458" t="s">
        <v>2471</v>
      </c>
      <c r="I458" t="s">
        <v>25</v>
      </c>
    </row>
    <row r="459" spans="1:9" x14ac:dyDescent="0.3">
      <c r="A459" t="s">
        <v>2472</v>
      </c>
      <c r="B459" t="s">
        <v>2473</v>
      </c>
      <c r="C459" t="s">
        <v>2474</v>
      </c>
      <c r="D459" t="s">
        <v>2475</v>
      </c>
      <c r="E459" t="s">
        <v>2476</v>
      </c>
      <c r="F459" t="s">
        <v>276</v>
      </c>
      <c r="G459" t="s">
        <v>15</v>
      </c>
      <c r="H459">
        <v>14652</v>
      </c>
      <c r="I459" t="s">
        <v>25</v>
      </c>
    </row>
    <row r="460" spans="1:9" x14ac:dyDescent="0.3">
      <c r="A460" t="s">
        <v>2477</v>
      </c>
      <c r="B460" t="s">
        <v>2478</v>
      </c>
      <c r="C460" t="s">
        <v>2479</v>
      </c>
      <c r="D460" t="s">
        <v>2480</v>
      </c>
      <c r="E460" t="s">
        <v>2481</v>
      </c>
      <c r="F460" t="s">
        <v>248</v>
      </c>
      <c r="G460" t="s">
        <v>15</v>
      </c>
      <c r="H460">
        <v>85754</v>
      </c>
      <c r="I460" t="s">
        <v>25</v>
      </c>
    </row>
    <row r="461" spans="1:9" x14ac:dyDescent="0.3">
      <c r="A461" t="s">
        <v>2482</v>
      </c>
      <c r="B461" t="s">
        <v>2483</v>
      </c>
      <c r="C461" t="s">
        <v>2484</v>
      </c>
      <c r="D461" t="s">
        <v>2485</v>
      </c>
      <c r="E461" t="s">
        <v>2486</v>
      </c>
      <c r="F461" t="s">
        <v>244</v>
      </c>
      <c r="G461" t="s">
        <v>15</v>
      </c>
      <c r="H461">
        <v>55480</v>
      </c>
      <c r="I461" t="s">
        <v>25</v>
      </c>
    </row>
    <row r="462" spans="1:9" x14ac:dyDescent="0.3">
      <c r="A462" t="s">
        <v>2487</v>
      </c>
      <c r="B462" t="s">
        <v>2488</v>
      </c>
      <c r="C462" t="s">
        <v>2489</v>
      </c>
      <c r="D462" t="s">
        <v>2490</v>
      </c>
      <c r="E462" t="s">
        <v>2491</v>
      </c>
      <c r="F462" t="s">
        <v>2492</v>
      </c>
      <c r="G462" t="s">
        <v>23</v>
      </c>
      <c r="H462" t="s">
        <v>2493</v>
      </c>
      <c r="I462" t="s">
        <v>16</v>
      </c>
    </row>
    <row r="463" spans="1:9" x14ac:dyDescent="0.3">
      <c r="A463" t="s">
        <v>2494</v>
      </c>
      <c r="B463" t="s">
        <v>2495</v>
      </c>
      <c r="C463" t="s">
        <v>2496</v>
      </c>
      <c r="D463" t="s">
        <v>2497</v>
      </c>
      <c r="E463" t="s">
        <v>2498</v>
      </c>
      <c r="F463" t="s">
        <v>2499</v>
      </c>
      <c r="G463" t="s">
        <v>219</v>
      </c>
      <c r="H463" t="s">
        <v>2500</v>
      </c>
      <c r="I463" t="s">
        <v>16</v>
      </c>
    </row>
    <row r="464" spans="1:9" x14ac:dyDescent="0.3">
      <c r="A464" t="s">
        <v>2501</v>
      </c>
      <c r="B464" t="s">
        <v>2502</v>
      </c>
      <c r="C464" t="s">
        <v>2503</v>
      </c>
      <c r="D464" t="s">
        <v>2504</v>
      </c>
      <c r="E464" t="s">
        <v>2505</v>
      </c>
      <c r="F464" t="s">
        <v>1347</v>
      </c>
      <c r="G464" t="s">
        <v>15</v>
      </c>
      <c r="H464">
        <v>31119</v>
      </c>
      <c r="I464" t="s">
        <v>16</v>
      </c>
    </row>
    <row r="465" spans="1:9" x14ac:dyDescent="0.3">
      <c r="A465" t="s">
        <v>2506</v>
      </c>
      <c r="B465" t="s">
        <v>2507</v>
      </c>
      <c r="C465" t="s">
        <v>2508</v>
      </c>
      <c r="D465" t="s">
        <v>2509</v>
      </c>
      <c r="E465" t="s">
        <v>2510</v>
      </c>
      <c r="F465" t="s">
        <v>2511</v>
      </c>
      <c r="G465" t="s">
        <v>23</v>
      </c>
      <c r="H465" t="s">
        <v>2512</v>
      </c>
      <c r="I465" t="s">
        <v>25</v>
      </c>
    </row>
    <row r="466" spans="1:9" x14ac:dyDescent="0.3">
      <c r="A466" t="s">
        <v>2513</v>
      </c>
      <c r="B466" t="s">
        <v>2514</v>
      </c>
      <c r="C466" t="s">
        <v>2515</v>
      </c>
      <c r="D466" t="s">
        <v>2516</v>
      </c>
      <c r="E466" t="s">
        <v>2517</v>
      </c>
      <c r="F466" t="s">
        <v>1131</v>
      </c>
      <c r="G466" t="s">
        <v>219</v>
      </c>
      <c r="H466" t="s">
        <v>1132</v>
      </c>
      <c r="I466" t="s">
        <v>25</v>
      </c>
    </row>
    <row r="467" spans="1:9" x14ac:dyDescent="0.3">
      <c r="A467" t="s">
        <v>2518</v>
      </c>
      <c r="B467" t="s">
        <v>2519</v>
      </c>
      <c r="C467" t="s">
        <v>2520</v>
      </c>
      <c r="D467" t="s">
        <v>2521</v>
      </c>
      <c r="E467" t="s">
        <v>2522</v>
      </c>
      <c r="F467" t="s">
        <v>1789</v>
      </c>
      <c r="G467" t="s">
        <v>15</v>
      </c>
      <c r="H467">
        <v>37939</v>
      </c>
      <c r="I467" t="s">
        <v>16</v>
      </c>
    </row>
    <row r="468" spans="1:9" x14ac:dyDescent="0.3">
      <c r="A468" t="s">
        <v>2523</v>
      </c>
      <c r="B468" t="s">
        <v>2524</v>
      </c>
      <c r="C468" t="s">
        <v>2525</v>
      </c>
      <c r="D468" t="s">
        <v>2526</v>
      </c>
      <c r="E468" t="s">
        <v>2527</v>
      </c>
      <c r="F468" t="s">
        <v>2528</v>
      </c>
      <c r="G468" t="s">
        <v>15</v>
      </c>
      <c r="H468">
        <v>48604</v>
      </c>
      <c r="I468" t="s">
        <v>16</v>
      </c>
    </row>
    <row r="469" spans="1:9" x14ac:dyDescent="0.3">
      <c r="A469" t="s">
        <v>2529</v>
      </c>
      <c r="B469" t="s">
        <v>2530</v>
      </c>
      <c r="C469" t="s">
        <v>2531</v>
      </c>
      <c r="D469" t="s">
        <v>2532</v>
      </c>
      <c r="E469" t="s">
        <v>2533</v>
      </c>
      <c r="F469" t="s">
        <v>2534</v>
      </c>
      <c r="G469" t="s">
        <v>15</v>
      </c>
      <c r="H469">
        <v>32092</v>
      </c>
      <c r="I469" t="s">
        <v>25</v>
      </c>
    </row>
    <row r="470" spans="1:9" x14ac:dyDescent="0.3">
      <c r="A470" t="s">
        <v>2535</v>
      </c>
      <c r="B470" t="s">
        <v>2536</v>
      </c>
      <c r="C470" t="s">
        <v>2537</v>
      </c>
      <c r="E470" t="s">
        <v>2538</v>
      </c>
      <c r="F470" t="s">
        <v>2539</v>
      </c>
      <c r="G470" t="s">
        <v>15</v>
      </c>
      <c r="H470">
        <v>94913</v>
      </c>
      <c r="I470" t="s">
        <v>16</v>
      </c>
    </row>
    <row r="471" spans="1:9" x14ac:dyDescent="0.3">
      <c r="A471" t="s">
        <v>2540</v>
      </c>
      <c r="B471" t="s">
        <v>2541</v>
      </c>
      <c r="C471" t="s">
        <v>2542</v>
      </c>
      <c r="D471" t="s">
        <v>2543</v>
      </c>
      <c r="E471" t="s">
        <v>2544</v>
      </c>
      <c r="F471" t="s">
        <v>77</v>
      </c>
      <c r="G471" t="s">
        <v>15</v>
      </c>
      <c r="H471">
        <v>95113</v>
      </c>
      <c r="I471" t="s">
        <v>16</v>
      </c>
    </row>
    <row r="472" spans="1:9" x14ac:dyDescent="0.3">
      <c r="A472" t="s">
        <v>2545</v>
      </c>
      <c r="B472" t="s">
        <v>2546</v>
      </c>
      <c r="C472" t="s">
        <v>2547</v>
      </c>
      <c r="D472" t="s">
        <v>2548</v>
      </c>
      <c r="E472" t="s">
        <v>2549</v>
      </c>
      <c r="F472" t="s">
        <v>2118</v>
      </c>
      <c r="G472" t="s">
        <v>15</v>
      </c>
      <c r="H472">
        <v>30045</v>
      </c>
      <c r="I472" t="s">
        <v>16</v>
      </c>
    </row>
    <row r="473" spans="1:9" x14ac:dyDescent="0.3">
      <c r="A473" t="s">
        <v>2550</v>
      </c>
      <c r="B473" t="s">
        <v>2551</v>
      </c>
      <c r="D473" t="s">
        <v>2552</v>
      </c>
      <c r="E473" t="s">
        <v>2553</v>
      </c>
      <c r="F473" t="s">
        <v>1908</v>
      </c>
      <c r="G473" t="s">
        <v>15</v>
      </c>
      <c r="H473">
        <v>66622</v>
      </c>
      <c r="I473" t="s">
        <v>16</v>
      </c>
    </row>
    <row r="474" spans="1:9" x14ac:dyDescent="0.3">
      <c r="A474" t="s">
        <v>2554</v>
      </c>
      <c r="B474" t="s">
        <v>2555</v>
      </c>
      <c r="C474" t="s">
        <v>2556</v>
      </c>
      <c r="D474" t="s">
        <v>2557</v>
      </c>
      <c r="E474" t="s">
        <v>2558</v>
      </c>
      <c r="F474" t="s">
        <v>1272</v>
      </c>
      <c r="G474" t="s">
        <v>15</v>
      </c>
      <c r="H474">
        <v>66276</v>
      </c>
      <c r="I474" t="s">
        <v>25</v>
      </c>
    </row>
    <row r="475" spans="1:9" x14ac:dyDescent="0.3">
      <c r="A475" t="s">
        <v>2559</v>
      </c>
      <c r="B475" t="s">
        <v>2560</v>
      </c>
      <c r="C475" t="s">
        <v>2561</v>
      </c>
      <c r="D475" t="s">
        <v>2562</v>
      </c>
      <c r="E475" t="s">
        <v>2563</v>
      </c>
      <c r="F475" t="s">
        <v>1886</v>
      </c>
      <c r="G475" t="s">
        <v>15</v>
      </c>
      <c r="H475">
        <v>98148</v>
      </c>
      <c r="I475" t="s">
        <v>25</v>
      </c>
    </row>
    <row r="476" spans="1:9" x14ac:dyDescent="0.3">
      <c r="A476" t="s">
        <v>2564</v>
      </c>
      <c r="B476" t="s">
        <v>2565</v>
      </c>
      <c r="C476" t="s">
        <v>2566</v>
      </c>
      <c r="D476" t="s">
        <v>2567</v>
      </c>
      <c r="E476" t="s">
        <v>2568</v>
      </c>
      <c r="F476" t="s">
        <v>1385</v>
      </c>
      <c r="G476" t="s">
        <v>23</v>
      </c>
      <c r="H476" t="s">
        <v>1386</v>
      </c>
      <c r="I476" t="s">
        <v>16</v>
      </c>
    </row>
    <row r="477" spans="1:9" x14ac:dyDescent="0.3">
      <c r="A477" t="s">
        <v>2569</v>
      </c>
      <c r="B477" t="s">
        <v>2570</v>
      </c>
      <c r="C477" t="s">
        <v>2571</v>
      </c>
      <c r="E477" t="s">
        <v>2572</v>
      </c>
      <c r="F477" t="s">
        <v>2573</v>
      </c>
      <c r="G477" t="s">
        <v>15</v>
      </c>
      <c r="H477">
        <v>34745</v>
      </c>
      <c r="I477" t="s">
        <v>25</v>
      </c>
    </row>
    <row r="478" spans="1:9" x14ac:dyDescent="0.3">
      <c r="A478" t="s">
        <v>2574</v>
      </c>
      <c r="B478" t="s">
        <v>2575</v>
      </c>
      <c r="C478" t="s">
        <v>2576</v>
      </c>
      <c r="D478" t="s">
        <v>2577</v>
      </c>
      <c r="E478" t="s">
        <v>2578</v>
      </c>
      <c r="F478" t="s">
        <v>276</v>
      </c>
      <c r="G478" t="s">
        <v>15</v>
      </c>
      <c r="H478">
        <v>14683</v>
      </c>
      <c r="I478" t="s">
        <v>16</v>
      </c>
    </row>
    <row r="479" spans="1:9" x14ac:dyDescent="0.3">
      <c r="A479" t="s">
        <v>2579</v>
      </c>
      <c r="B479" t="s">
        <v>2580</v>
      </c>
      <c r="C479" t="s">
        <v>2581</v>
      </c>
      <c r="D479" t="s">
        <v>2582</v>
      </c>
      <c r="E479" t="s">
        <v>2583</v>
      </c>
      <c r="F479" t="s">
        <v>1914</v>
      </c>
      <c r="G479" t="s">
        <v>15</v>
      </c>
      <c r="H479">
        <v>75799</v>
      </c>
      <c r="I479" t="s">
        <v>25</v>
      </c>
    </row>
    <row r="480" spans="1:9" x14ac:dyDescent="0.3">
      <c r="A480" t="s">
        <v>2584</v>
      </c>
      <c r="B480" t="s">
        <v>2585</v>
      </c>
      <c r="C480" t="s">
        <v>2586</v>
      </c>
      <c r="D480" t="s">
        <v>2587</v>
      </c>
      <c r="E480" t="s">
        <v>2588</v>
      </c>
      <c r="F480" t="s">
        <v>2589</v>
      </c>
      <c r="G480" t="s">
        <v>15</v>
      </c>
      <c r="H480">
        <v>11388</v>
      </c>
      <c r="I480" t="s">
        <v>16</v>
      </c>
    </row>
    <row r="481" spans="1:9" x14ac:dyDescent="0.3">
      <c r="A481" t="s">
        <v>2590</v>
      </c>
      <c r="B481" t="s">
        <v>2591</v>
      </c>
      <c r="D481" t="s">
        <v>2592</v>
      </c>
      <c r="E481" t="s">
        <v>2593</v>
      </c>
      <c r="F481" t="s">
        <v>2594</v>
      </c>
      <c r="G481" t="s">
        <v>15</v>
      </c>
      <c r="H481">
        <v>20167</v>
      </c>
      <c r="I481" t="s">
        <v>16</v>
      </c>
    </row>
    <row r="482" spans="1:9" x14ac:dyDescent="0.3">
      <c r="A482" t="s">
        <v>2595</v>
      </c>
      <c r="B482" t="s">
        <v>2596</v>
      </c>
      <c r="C482" t="s">
        <v>2597</v>
      </c>
      <c r="D482" t="s">
        <v>2598</v>
      </c>
      <c r="E482" t="s">
        <v>2599</v>
      </c>
      <c r="F482" t="s">
        <v>88</v>
      </c>
      <c r="G482" t="s">
        <v>15</v>
      </c>
      <c r="H482">
        <v>23203</v>
      </c>
      <c r="I482" t="s">
        <v>25</v>
      </c>
    </row>
    <row r="483" spans="1:9" x14ac:dyDescent="0.3">
      <c r="A483" t="s">
        <v>2600</v>
      </c>
      <c r="B483" t="s">
        <v>2601</v>
      </c>
      <c r="C483" t="s">
        <v>2602</v>
      </c>
      <c r="D483" t="s">
        <v>2603</v>
      </c>
      <c r="E483" t="s">
        <v>2604</v>
      </c>
      <c r="F483" t="s">
        <v>2605</v>
      </c>
      <c r="G483" t="s">
        <v>219</v>
      </c>
      <c r="H483" t="s">
        <v>554</v>
      </c>
      <c r="I483" t="s">
        <v>25</v>
      </c>
    </row>
    <row r="484" spans="1:9" x14ac:dyDescent="0.3">
      <c r="A484" t="s">
        <v>2606</v>
      </c>
      <c r="B484" t="s">
        <v>2607</v>
      </c>
      <c r="C484" t="s">
        <v>2608</v>
      </c>
      <c r="D484" t="s">
        <v>2609</v>
      </c>
      <c r="E484" t="s">
        <v>2610</v>
      </c>
      <c r="F484" t="s">
        <v>926</v>
      </c>
      <c r="G484" t="s">
        <v>15</v>
      </c>
      <c r="H484">
        <v>22309</v>
      </c>
      <c r="I484" t="s">
        <v>16</v>
      </c>
    </row>
    <row r="485" spans="1:9" x14ac:dyDescent="0.3">
      <c r="A485" t="s">
        <v>2611</v>
      </c>
      <c r="B485" t="s">
        <v>2612</v>
      </c>
      <c r="D485" t="s">
        <v>2613</v>
      </c>
      <c r="E485" t="s">
        <v>2614</v>
      </c>
      <c r="F485" t="s">
        <v>1212</v>
      </c>
      <c r="G485" t="s">
        <v>15</v>
      </c>
      <c r="H485">
        <v>84115</v>
      </c>
      <c r="I485" t="s">
        <v>16</v>
      </c>
    </row>
    <row r="486" spans="1:9" x14ac:dyDescent="0.3">
      <c r="A486" t="s">
        <v>2615</v>
      </c>
      <c r="B486" t="s">
        <v>2616</v>
      </c>
      <c r="C486" t="s">
        <v>2617</v>
      </c>
      <c r="E486" t="s">
        <v>2618</v>
      </c>
      <c r="F486" t="s">
        <v>77</v>
      </c>
      <c r="G486" t="s">
        <v>15</v>
      </c>
      <c r="H486">
        <v>95108</v>
      </c>
      <c r="I486" t="s">
        <v>25</v>
      </c>
    </row>
    <row r="487" spans="1:9" x14ac:dyDescent="0.3">
      <c r="A487" t="s">
        <v>2619</v>
      </c>
      <c r="B487" t="s">
        <v>2620</v>
      </c>
      <c r="C487" t="s">
        <v>2621</v>
      </c>
      <c r="D487" t="s">
        <v>2622</v>
      </c>
      <c r="E487" t="s">
        <v>2623</v>
      </c>
      <c r="F487" t="s">
        <v>2624</v>
      </c>
      <c r="G487" t="s">
        <v>23</v>
      </c>
      <c r="H487" t="s">
        <v>2625</v>
      </c>
      <c r="I487" t="s">
        <v>16</v>
      </c>
    </row>
    <row r="488" spans="1:9" x14ac:dyDescent="0.3">
      <c r="A488" t="s">
        <v>2626</v>
      </c>
      <c r="B488" t="s">
        <v>2627</v>
      </c>
      <c r="C488" t="s">
        <v>2628</v>
      </c>
      <c r="D488" t="s">
        <v>2629</v>
      </c>
      <c r="E488" t="s">
        <v>2630</v>
      </c>
      <c r="F488" t="s">
        <v>2631</v>
      </c>
      <c r="G488" t="s">
        <v>23</v>
      </c>
      <c r="H488" t="s">
        <v>738</v>
      </c>
      <c r="I488" t="s">
        <v>16</v>
      </c>
    </row>
    <row r="489" spans="1:9" x14ac:dyDescent="0.3">
      <c r="A489" t="s">
        <v>2632</v>
      </c>
      <c r="B489" t="s">
        <v>2633</v>
      </c>
      <c r="C489" t="s">
        <v>2634</v>
      </c>
      <c r="D489" t="s">
        <v>2635</v>
      </c>
      <c r="E489" t="s">
        <v>2636</v>
      </c>
      <c r="F489" t="s">
        <v>2631</v>
      </c>
      <c r="G489" t="s">
        <v>23</v>
      </c>
      <c r="H489" t="s">
        <v>738</v>
      </c>
      <c r="I489" t="s">
        <v>25</v>
      </c>
    </row>
    <row r="490" spans="1:9" x14ac:dyDescent="0.3">
      <c r="A490" t="s">
        <v>2637</v>
      </c>
      <c r="B490" t="s">
        <v>2638</v>
      </c>
      <c r="C490" t="s">
        <v>2639</v>
      </c>
      <c r="D490" t="s">
        <v>2640</v>
      </c>
      <c r="E490" t="s">
        <v>2641</v>
      </c>
      <c r="F490" t="s">
        <v>2642</v>
      </c>
      <c r="G490" t="s">
        <v>23</v>
      </c>
      <c r="H490" t="s">
        <v>1114</v>
      </c>
      <c r="I490" t="s">
        <v>16</v>
      </c>
    </row>
    <row r="491" spans="1:9" x14ac:dyDescent="0.3">
      <c r="A491" t="s">
        <v>2643</v>
      </c>
      <c r="B491" t="s">
        <v>2644</v>
      </c>
      <c r="C491" t="s">
        <v>2645</v>
      </c>
      <c r="D491" t="s">
        <v>2646</v>
      </c>
      <c r="E491" t="s">
        <v>2647</v>
      </c>
      <c r="F491" t="s">
        <v>622</v>
      </c>
      <c r="G491" t="s">
        <v>15</v>
      </c>
      <c r="H491">
        <v>79945</v>
      </c>
      <c r="I491" t="s">
        <v>25</v>
      </c>
    </row>
    <row r="492" spans="1:9" x14ac:dyDescent="0.3">
      <c r="A492" t="s">
        <v>2648</v>
      </c>
      <c r="B492" t="s">
        <v>2649</v>
      </c>
      <c r="C492" t="s">
        <v>2650</v>
      </c>
      <c r="D492" t="s">
        <v>2651</v>
      </c>
      <c r="E492" t="s">
        <v>2652</v>
      </c>
      <c r="F492" t="s">
        <v>310</v>
      </c>
      <c r="G492" t="s">
        <v>15</v>
      </c>
      <c r="H492">
        <v>33355</v>
      </c>
      <c r="I492" t="s">
        <v>25</v>
      </c>
    </row>
    <row r="493" spans="1:9" x14ac:dyDescent="0.3">
      <c r="A493" t="s">
        <v>2653</v>
      </c>
      <c r="B493" t="s">
        <v>2654</v>
      </c>
      <c r="D493" t="s">
        <v>2655</v>
      </c>
      <c r="E493" t="s">
        <v>2656</v>
      </c>
      <c r="F493" t="s">
        <v>1876</v>
      </c>
      <c r="G493" t="s">
        <v>15</v>
      </c>
      <c r="H493">
        <v>46295</v>
      </c>
      <c r="I493" t="s">
        <v>25</v>
      </c>
    </row>
    <row r="494" spans="1:9" x14ac:dyDescent="0.3">
      <c r="A494" t="s">
        <v>2657</v>
      </c>
      <c r="B494" t="s">
        <v>2658</v>
      </c>
      <c r="C494" t="s">
        <v>2659</v>
      </c>
      <c r="D494" t="s">
        <v>2660</v>
      </c>
      <c r="E494" t="s">
        <v>2661</v>
      </c>
      <c r="F494" t="s">
        <v>1434</v>
      </c>
      <c r="G494" t="s">
        <v>15</v>
      </c>
      <c r="H494">
        <v>53234</v>
      </c>
      <c r="I494" t="s">
        <v>16</v>
      </c>
    </row>
    <row r="495" spans="1:9" x14ac:dyDescent="0.3">
      <c r="A495" t="s">
        <v>2662</v>
      </c>
      <c r="B495" t="s">
        <v>2663</v>
      </c>
      <c r="C495" t="s">
        <v>2664</v>
      </c>
      <c r="D495" t="s">
        <v>2665</v>
      </c>
      <c r="E495" t="s">
        <v>2666</v>
      </c>
      <c r="F495" t="s">
        <v>1690</v>
      </c>
      <c r="G495" t="s">
        <v>219</v>
      </c>
      <c r="H495" t="s">
        <v>1691</v>
      </c>
      <c r="I495" t="s">
        <v>25</v>
      </c>
    </row>
    <row r="496" spans="1:9" x14ac:dyDescent="0.3">
      <c r="A496" t="s">
        <v>2667</v>
      </c>
      <c r="B496" t="s">
        <v>2668</v>
      </c>
      <c r="C496" t="s">
        <v>2669</v>
      </c>
      <c r="D496" t="s">
        <v>2670</v>
      </c>
      <c r="E496" t="s">
        <v>2671</v>
      </c>
      <c r="F496" t="s">
        <v>1373</v>
      </c>
      <c r="G496" t="s">
        <v>15</v>
      </c>
      <c r="H496">
        <v>70836</v>
      </c>
      <c r="I496" t="s">
        <v>25</v>
      </c>
    </row>
    <row r="497" spans="1:9" x14ac:dyDescent="0.3">
      <c r="A497" t="s">
        <v>2672</v>
      </c>
      <c r="B497" t="s">
        <v>2673</v>
      </c>
      <c r="D497" t="s">
        <v>2674</v>
      </c>
      <c r="E497" t="s">
        <v>2675</v>
      </c>
      <c r="F497" t="s">
        <v>1633</v>
      </c>
      <c r="G497" t="s">
        <v>15</v>
      </c>
      <c r="H497">
        <v>6816</v>
      </c>
      <c r="I497" t="s">
        <v>16</v>
      </c>
    </row>
    <row r="498" spans="1:9" x14ac:dyDescent="0.3">
      <c r="A498" t="s">
        <v>2676</v>
      </c>
      <c r="B498" t="s">
        <v>2677</v>
      </c>
      <c r="C498" t="s">
        <v>2678</v>
      </c>
      <c r="D498" t="s">
        <v>2679</v>
      </c>
      <c r="E498" t="s">
        <v>2680</v>
      </c>
      <c r="F498" t="s">
        <v>350</v>
      </c>
      <c r="G498" t="s">
        <v>15</v>
      </c>
      <c r="H498">
        <v>32590</v>
      </c>
      <c r="I498" t="s">
        <v>25</v>
      </c>
    </row>
    <row r="499" spans="1:9" x14ac:dyDescent="0.3">
      <c r="A499" t="s">
        <v>2681</v>
      </c>
      <c r="B499" t="s">
        <v>2682</v>
      </c>
      <c r="C499" t="s">
        <v>2683</v>
      </c>
      <c r="D499" t="s">
        <v>2684</v>
      </c>
      <c r="E499" t="s">
        <v>2685</v>
      </c>
      <c r="F499" t="s">
        <v>2686</v>
      </c>
      <c r="G499" t="s">
        <v>23</v>
      </c>
      <c r="H499" t="s">
        <v>182</v>
      </c>
      <c r="I499" t="s">
        <v>25</v>
      </c>
    </row>
    <row r="500" spans="1:9" x14ac:dyDescent="0.3">
      <c r="A500" t="s">
        <v>2687</v>
      </c>
      <c r="B500" t="s">
        <v>2688</v>
      </c>
      <c r="C500" t="s">
        <v>2689</v>
      </c>
      <c r="D500" t="s">
        <v>2690</v>
      </c>
      <c r="E500" t="s">
        <v>2691</v>
      </c>
      <c r="F500" t="s">
        <v>1576</v>
      </c>
      <c r="G500" t="s">
        <v>219</v>
      </c>
      <c r="H500" t="s">
        <v>1577</v>
      </c>
      <c r="I500" t="s">
        <v>16</v>
      </c>
    </row>
    <row r="501" spans="1:9" x14ac:dyDescent="0.3">
      <c r="A501" t="s">
        <v>2692</v>
      </c>
      <c r="B501" t="s">
        <v>2693</v>
      </c>
      <c r="D501" t="s">
        <v>2694</v>
      </c>
      <c r="E501" t="s">
        <v>2695</v>
      </c>
      <c r="F501" t="s">
        <v>1206</v>
      </c>
      <c r="G501" t="s">
        <v>23</v>
      </c>
      <c r="H501" t="s">
        <v>182</v>
      </c>
      <c r="I501" t="s">
        <v>16</v>
      </c>
    </row>
    <row r="502" spans="1:9" x14ac:dyDescent="0.3">
      <c r="A502" t="s">
        <v>2696</v>
      </c>
      <c r="B502" t="s">
        <v>2697</v>
      </c>
      <c r="D502" t="s">
        <v>2698</v>
      </c>
      <c r="E502" t="s">
        <v>2699</v>
      </c>
      <c r="F502" t="s">
        <v>140</v>
      </c>
      <c r="G502" t="s">
        <v>15</v>
      </c>
      <c r="H502">
        <v>49518</v>
      </c>
      <c r="I502" t="s">
        <v>25</v>
      </c>
    </row>
    <row r="503" spans="1:9" x14ac:dyDescent="0.3">
      <c r="A503" t="s">
        <v>2700</v>
      </c>
      <c r="B503" t="s">
        <v>2701</v>
      </c>
      <c r="C503" t="s">
        <v>2702</v>
      </c>
      <c r="D503" t="s">
        <v>2703</v>
      </c>
      <c r="E503" t="s">
        <v>2704</v>
      </c>
      <c r="F503" t="s">
        <v>1733</v>
      </c>
      <c r="G503" t="s">
        <v>219</v>
      </c>
      <c r="H503" t="s">
        <v>1734</v>
      </c>
      <c r="I503" t="s">
        <v>25</v>
      </c>
    </row>
    <row r="504" spans="1:9" x14ac:dyDescent="0.3">
      <c r="A504" t="s">
        <v>2705</v>
      </c>
      <c r="B504" t="s">
        <v>2706</v>
      </c>
      <c r="C504" t="s">
        <v>2707</v>
      </c>
      <c r="D504" t="s">
        <v>2708</v>
      </c>
      <c r="E504" t="s">
        <v>2709</v>
      </c>
      <c r="F504" t="s">
        <v>532</v>
      </c>
      <c r="G504" t="s">
        <v>15</v>
      </c>
      <c r="H504">
        <v>66160</v>
      </c>
      <c r="I504" t="s">
        <v>25</v>
      </c>
    </row>
    <row r="505" spans="1:9" x14ac:dyDescent="0.3">
      <c r="A505" t="s">
        <v>2710</v>
      </c>
      <c r="B505" t="s">
        <v>2711</v>
      </c>
      <c r="D505" t="s">
        <v>2712</v>
      </c>
      <c r="E505" t="s">
        <v>2713</v>
      </c>
      <c r="F505" t="s">
        <v>2714</v>
      </c>
      <c r="G505" t="s">
        <v>15</v>
      </c>
      <c r="H505">
        <v>14905</v>
      </c>
      <c r="I505" t="s">
        <v>25</v>
      </c>
    </row>
    <row r="506" spans="1:9" x14ac:dyDescent="0.3">
      <c r="A506" t="s">
        <v>2715</v>
      </c>
      <c r="B506" t="s">
        <v>2716</v>
      </c>
      <c r="C506" t="s">
        <v>2717</v>
      </c>
      <c r="D506" t="s">
        <v>2718</v>
      </c>
      <c r="E506" t="s">
        <v>2719</v>
      </c>
      <c r="F506" t="s">
        <v>1434</v>
      </c>
      <c r="G506" t="s">
        <v>15</v>
      </c>
      <c r="H506">
        <v>53205</v>
      </c>
      <c r="I506" t="s">
        <v>16</v>
      </c>
    </row>
    <row r="507" spans="1:9" x14ac:dyDescent="0.3">
      <c r="A507" t="s">
        <v>2720</v>
      </c>
      <c r="B507" t="s">
        <v>2721</v>
      </c>
      <c r="C507" t="s">
        <v>2722</v>
      </c>
      <c r="D507" t="s">
        <v>2723</v>
      </c>
      <c r="E507" t="s">
        <v>2724</v>
      </c>
      <c r="F507" t="s">
        <v>2725</v>
      </c>
      <c r="G507" t="s">
        <v>15</v>
      </c>
      <c r="H507">
        <v>27264</v>
      </c>
      <c r="I507" t="s">
        <v>25</v>
      </c>
    </row>
    <row r="508" spans="1:9" x14ac:dyDescent="0.3">
      <c r="A508" t="s">
        <v>2726</v>
      </c>
      <c r="B508" t="s">
        <v>2727</v>
      </c>
      <c r="C508" t="s">
        <v>2728</v>
      </c>
      <c r="D508" t="s">
        <v>2729</v>
      </c>
      <c r="E508" t="s">
        <v>2730</v>
      </c>
      <c r="F508" t="s">
        <v>622</v>
      </c>
      <c r="G508" t="s">
        <v>15</v>
      </c>
      <c r="H508">
        <v>88546</v>
      </c>
      <c r="I508" t="s">
        <v>16</v>
      </c>
    </row>
    <row r="509" spans="1:9" x14ac:dyDescent="0.3">
      <c r="A509" t="s">
        <v>2731</v>
      </c>
      <c r="B509" t="s">
        <v>2732</v>
      </c>
      <c r="C509" t="s">
        <v>2733</v>
      </c>
      <c r="D509" t="s">
        <v>2734</v>
      </c>
      <c r="E509" t="s">
        <v>2735</v>
      </c>
      <c r="F509" t="s">
        <v>2736</v>
      </c>
      <c r="G509" t="s">
        <v>15</v>
      </c>
      <c r="H509">
        <v>44185</v>
      </c>
      <c r="I509" t="s">
        <v>16</v>
      </c>
    </row>
    <row r="510" spans="1:9" x14ac:dyDescent="0.3">
      <c r="A510" t="s">
        <v>2737</v>
      </c>
      <c r="B510" t="s">
        <v>2738</v>
      </c>
      <c r="C510" t="s">
        <v>2739</v>
      </c>
      <c r="D510" t="s">
        <v>2740</v>
      </c>
      <c r="E510" t="s">
        <v>2741</v>
      </c>
      <c r="F510" t="s">
        <v>2742</v>
      </c>
      <c r="G510" t="s">
        <v>23</v>
      </c>
      <c r="H510" t="s">
        <v>2743</v>
      </c>
      <c r="I510" t="s">
        <v>25</v>
      </c>
    </row>
    <row r="511" spans="1:9" x14ac:dyDescent="0.3">
      <c r="A511" t="s">
        <v>2744</v>
      </c>
      <c r="B511" t="s">
        <v>2745</v>
      </c>
      <c r="C511" t="s">
        <v>2746</v>
      </c>
      <c r="D511" t="s">
        <v>2747</v>
      </c>
      <c r="E511" t="s">
        <v>2748</v>
      </c>
      <c r="F511" t="s">
        <v>2749</v>
      </c>
      <c r="G511" t="s">
        <v>23</v>
      </c>
      <c r="H511" t="s">
        <v>2750</v>
      </c>
      <c r="I511" t="s">
        <v>16</v>
      </c>
    </row>
    <row r="512" spans="1:9" x14ac:dyDescent="0.3">
      <c r="A512" t="s">
        <v>2751</v>
      </c>
      <c r="B512" t="s">
        <v>2752</v>
      </c>
      <c r="C512" t="s">
        <v>2753</v>
      </c>
      <c r="D512" t="s">
        <v>2754</v>
      </c>
      <c r="E512" t="s">
        <v>2755</v>
      </c>
      <c r="F512" t="s">
        <v>2200</v>
      </c>
      <c r="G512" t="s">
        <v>23</v>
      </c>
      <c r="H512" t="s">
        <v>2201</v>
      </c>
      <c r="I512" t="s">
        <v>16</v>
      </c>
    </row>
    <row r="513" spans="1:9" x14ac:dyDescent="0.3">
      <c r="A513" t="s">
        <v>2756</v>
      </c>
      <c r="B513" t="s">
        <v>2757</v>
      </c>
      <c r="C513" t="s">
        <v>2758</v>
      </c>
      <c r="D513" t="s">
        <v>2759</v>
      </c>
      <c r="E513" t="s">
        <v>2760</v>
      </c>
      <c r="F513" t="s">
        <v>287</v>
      </c>
      <c r="G513" t="s">
        <v>15</v>
      </c>
      <c r="H513">
        <v>35244</v>
      </c>
      <c r="I513" t="s">
        <v>16</v>
      </c>
    </row>
    <row r="514" spans="1:9" x14ac:dyDescent="0.3">
      <c r="A514" t="s">
        <v>2761</v>
      </c>
      <c r="B514" t="s">
        <v>2762</v>
      </c>
      <c r="C514" t="s">
        <v>2763</v>
      </c>
      <c r="D514" t="s">
        <v>2764</v>
      </c>
      <c r="E514" t="s">
        <v>2765</v>
      </c>
      <c r="F514" t="s">
        <v>2766</v>
      </c>
      <c r="G514" t="s">
        <v>15</v>
      </c>
      <c r="H514">
        <v>56372</v>
      </c>
      <c r="I514" t="s">
        <v>25</v>
      </c>
    </row>
    <row r="515" spans="1:9" x14ac:dyDescent="0.3">
      <c r="A515" t="s">
        <v>2767</v>
      </c>
      <c r="B515" t="s">
        <v>2768</v>
      </c>
      <c r="C515" t="s">
        <v>2769</v>
      </c>
      <c r="E515" t="s">
        <v>2770</v>
      </c>
      <c r="F515" t="s">
        <v>104</v>
      </c>
      <c r="G515" t="s">
        <v>15</v>
      </c>
      <c r="H515">
        <v>19191</v>
      </c>
      <c r="I515" t="s">
        <v>25</v>
      </c>
    </row>
    <row r="516" spans="1:9" x14ac:dyDescent="0.3">
      <c r="A516" t="s">
        <v>2771</v>
      </c>
      <c r="B516" t="s">
        <v>2772</v>
      </c>
      <c r="C516" t="s">
        <v>2773</v>
      </c>
      <c r="D516" t="s">
        <v>2774</v>
      </c>
      <c r="E516" t="s">
        <v>2775</v>
      </c>
      <c r="F516" t="s">
        <v>1074</v>
      </c>
      <c r="G516" t="s">
        <v>15</v>
      </c>
      <c r="H516">
        <v>48211</v>
      </c>
      <c r="I516" t="s">
        <v>16</v>
      </c>
    </row>
    <row r="517" spans="1:9" x14ac:dyDescent="0.3">
      <c r="A517" t="s">
        <v>2776</v>
      </c>
      <c r="B517" t="s">
        <v>2777</v>
      </c>
      <c r="C517" t="s">
        <v>2778</v>
      </c>
      <c r="D517" t="s">
        <v>2779</v>
      </c>
      <c r="E517" t="s">
        <v>2780</v>
      </c>
      <c r="F517" t="s">
        <v>99</v>
      </c>
      <c r="G517" t="s">
        <v>15</v>
      </c>
      <c r="H517">
        <v>63180</v>
      </c>
      <c r="I517" t="s">
        <v>25</v>
      </c>
    </row>
    <row r="518" spans="1:9" x14ac:dyDescent="0.3">
      <c r="A518" t="s">
        <v>2781</v>
      </c>
      <c r="B518" t="s">
        <v>2782</v>
      </c>
      <c r="D518" t="s">
        <v>2783</v>
      </c>
      <c r="E518" t="s">
        <v>2784</v>
      </c>
      <c r="F518" t="s">
        <v>2785</v>
      </c>
      <c r="G518" t="s">
        <v>15</v>
      </c>
      <c r="H518">
        <v>12305</v>
      </c>
      <c r="I518" t="s">
        <v>16</v>
      </c>
    </row>
    <row r="519" spans="1:9" x14ac:dyDescent="0.3">
      <c r="A519" t="s">
        <v>2786</v>
      </c>
      <c r="B519" t="s">
        <v>2787</v>
      </c>
      <c r="D519" t="s">
        <v>2788</v>
      </c>
      <c r="E519" t="s">
        <v>2789</v>
      </c>
      <c r="F519" t="s">
        <v>2790</v>
      </c>
      <c r="G519" t="s">
        <v>15</v>
      </c>
      <c r="H519">
        <v>33805</v>
      </c>
      <c r="I519" t="s">
        <v>25</v>
      </c>
    </row>
    <row r="520" spans="1:9" x14ac:dyDescent="0.3">
      <c r="A520" t="s">
        <v>2791</v>
      </c>
      <c r="B520" t="s">
        <v>2792</v>
      </c>
      <c r="C520" t="s">
        <v>2793</v>
      </c>
      <c r="D520" t="s">
        <v>2794</v>
      </c>
      <c r="E520" t="s">
        <v>2795</v>
      </c>
      <c r="F520" t="s">
        <v>2796</v>
      </c>
      <c r="G520" t="s">
        <v>15</v>
      </c>
      <c r="H520">
        <v>32941</v>
      </c>
      <c r="I520" t="s">
        <v>25</v>
      </c>
    </row>
    <row r="521" spans="1:9" x14ac:dyDescent="0.3">
      <c r="A521" t="s">
        <v>2797</v>
      </c>
      <c r="B521" t="s">
        <v>2798</v>
      </c>
      <c r="C521" t="s">
        <v>2799</v>
      </c>
      <c r="D521" t="s">
        <v>2800</v>
      </c>
      <c r="E521" t="s">
        <v>2801</v>
      </c>
      <c r="F521" t="s">
        <v>116</v>
      </c>
      <c r="G521" t="s">
        <v>15</v>
      </c>
      <c r="H521">
        <v>77075</v>
      </c>
      <c r="I521" t="s">
        <v>25</v>
      </c>
    </row>
    <row r="522" spans="1:9" x14ac:dyDescent="0.3">
      <c r="A522" t="s">
        <v>2802</v>
      </c>
      <c r="B522" t="s">
        <v>2803</v>
      </c>
      <c r="C522" t="s">
        <v>2804</v>
      </c>
      <c r="D522" t="s">
        <v>2805</v>
      </c>
      <c r="E522" t="s">
        <v>2806</v>
      </c>
      <c r="F522" t="s">
        <v>253</v>
      </c>
      <c r="G522" t="s">
        <v>15</v>
      </c>
      <c r="H522">
        <v>70179</v>
      </c>
      <c r="I522" t="s">
        <v>25</v>
      </c>
    </row>
    <row r="523" spans="1:9" x14ac:dyDescent="0.3">
      <c r="A523" t="s">
        <v>2807</v>
      </c>
      <c r="B523" t="s">
        <v>2808</v>
      </c>
      <c r="C523" t="s">
        <v>2809</v>
      </c>
      <c r="D523" t="s">
        <v>2810</v>
      </c>
      <c r="E523" t="s">
        <v>2811</v>
      </c>
      <c r="F523" t="s">
        <v>516</v>
      </c>
      <c r="G523" t="s">
        <v>15</v>
      </c>
      <c r="H523">
        <v>73142</v>
      </c>
      <c r="I523" t="s">
        <v>25</v>
      </c>
    </row>
    <row r="524" spans="1:9" x14ac:dyDescent="0.3">
      <c r="A524" t="s">
        <v>2812</v>
      </c>
      <c r="B524" t="s">
        <v>2813</v>
      </c>
      <c r="C524" t="s">
        <v>2814</v>
      </c>
      <c r="D524" t="s">
        <v>2815</v>
      </c>
      <c r="E524" t="s">
        <v>2816</v>
      </c>
      <c r="F524" t="s">
        <v>1908</v>
      </c>
      <c r="G524" t="s">
        <v>15</v>
      </c>
      <c r="H524">
        <v>66617</v>
      </c>
      <c r="I524" t="s">
        <v>25</v>
      </c>
    </row>
    <row r="525" spans="1:9" x14ac:dyDescent="0.3">
      <c r="A525" t="s">
        <v>2817</v>
      </c>
      <c r="B525" t="s">
        <v>2818</v>
      </c>
      <c r="C525" t="s">
        <v>2819</v>
      </c>
      <c r="D525" t="s">
        <v>2820</v>
      </c>
      <c r="E525" t="s">
        <v>2821</v>
      </c>
      <c r="F525" t="s">
        <v>2822</v>
      </c>
      <c r="G525" t="s">
        <v>23</v>
      </c>
      <c r="H525" t="s">
        <v>2040</v>
      </c>
      <c r="I525" t="s">
        <v>25</v>
      </c>
    </row>
    <row r="526" spans="1:9" x14ac:dyDescent="0.3">
      <c r="A526" t="s">
        <v>2823</v>
      </c>
      <c r="B526" t="s">
        <v>2824</v>
      </c>
      <c r="D526" t="s">
        <v>2825</v>
      </c>
      <c r="E526" t="s">
        <v>2826</v>
      </c>
      <c r="F526" t="s">
        <v>37</v>
      </c>
      <c r="G526" t="s">
        <v>15</v>
      </c>
      <c r="H526">
        <v>62723</v>
      </c>
      <c r="I526" t="s">
        <v>25</v>
      </c>
    </row>
    <row r="527" spans="1:9" x14ac:dyDescent="0.3">
      <c r="A527" t="s">
        <v>2827</v>
      </c>
      <c r="B527" t="s">
        <v>2828</v>
      </c>
      <c r="D527" t="s">
        <v>2829</v>
      </c>
      <c r="E527" t="s">
        <v>2830</v>
      </c>
      <c r="F527" t="s">
        <v>2831</v>
      </c>
      <c r="G527" t="s">
        <v>15</v>
      </c>
      <c r="H527">
        <v>8104</v>
      </c>
      <c r="I527" t="s">
        <v>16</v>
      </c>
    </row>
    <row r="528" spans="1:9" x14ac:dyDescent="0.3">
      <c r="A528" t="s">
        <v>2832</v>
      </c>
      <c r="B528" t="s">
        <v>2833</v>
      </c>
      <c r="C528" t="s">
        <v>2834</v>
      </c>
      <c r="D528" t="s">
        <v>2835</v>
      </c>
      <c r="E528" t="s">
        <v>2836</v>
      </c>
      <c r="F528" t="s">
        <v>1886</v>
      </c>
      <c r="G528" t="s">
        <v>15</v>
      </c>
      <c r="H528">
        <v>98185</v>
      </c>
      <c r="I528" t="s">
        <v>16</v>
      </c>
    </row>
    <row r="529" spans="1:9" x14ac:dyDescent="0.3">
      <c r="A529" t="s">
        <v>2837</v>
      </c>
      <c r="B529" t="s">
        <v>2838</v>
      </c>
      <c r="C529" t="s">
        <v>2839</v>
      </c>
      <c r="D529" t="s">
        <v>2840</v>
      </c>
      <c r="E529" t="s">
        <v>2841</v>
      </c>
      <c r="F529" t="s">
        <v>371</v>
      </c>
      <c r="G529" t="s">
        <v>219</v>
      </c>
      <c r="H529" t="s">
        <v>372</v>
      </c>
      <c r="I529" t="s">
        <v>25</v>
      </c>
    </row>
    <row r="530" spans="1:9" x14ac:dyDescent="0.3">
      <c r="A530" t="s">
        <v>2842</v>
      </c>
      <c r="B530" t="s">
        <v>2843</v>
      </c>
      <c r="C530" t="s">
        <v>2844</v>
      </c>
      <c r="D530" t="s">
        <v>2845</v>
      </c>
      <c r="E530" t="s">
        <v>2846</v>
      </c>
      <c r="F530" t="s">
        <v>2847</v>
      </c>
      <c r="G530" t="s">
        <v>15</v>
      </c>
      <c r="H530">
        <v>76711</v>
      </c>
      <c r="I530" t="s">
        <v>25</v>
      </c>
    </row>
    <row r="531" spans="1:9" x14ac:dyDescent="0.3">
      <c r="A531" t="s">
        <v>2848</v>
      </c>
      <c r="B531" t="s">
        <v>2849</v>
      </c>
      <c r="C531" t="s">
        <v>2850</v>
      </c>
      <c r="D531" t="s">
        <v>2851</v>
      </c>
      <c r="E531" t="s">
        <v>2852</v>
      </c>
      <c r="F531" t="s">
        <v>88</v>
      </c>
      <c r="G531" t="s">
        <v>15</v>
      </c>
      <c r="H531">
        <v>23242</v>
      </c>
      <c r="I531" t="s">
        <v>25</v>
      </c>
    </row>
    <row r="532" spans="1:9" x14ac:dyDescent="0.3">
      <c r="A532" t="s">
        <v>2853</v>
      </c>
      <c r="B532" t="s">
        <v>2854</v>
      </c>
      <c r="C532" t="s">
        <v>2855</v>
      </c>
      <c r="D532" t="s">
        <v>2856</v>
      </c>
      <c r="E532" t="s">
        <v>2857</v>
      </c>
      <c r="F532" t="s">
        <v>333</v>
      </c>
      <c r="G532" t="s">
        <v>15</v>
      </c>
      <c r="H532">
        <v>43610</v>
      </c>
      <c r="I532" t="s">
        <v>25</v>
      </c>
    </row>
    <row r="533" spans="1:9" x14ac:dyDescent="0.3">
      <c r="A533" t="s">
        <v>2858</v>
      </c>
      <c r="B533" t="s">
        <v>2859</v>
      </c>
      <c r="C533" t="s">
        <v>2860</v>
      </c>
      <c r="D533" t="s">
        <v>2861</v>
      </c>
      <c r="E533" t="s">
        <v>2862</v>
      </c>
      <c r="F533" t="s">
        <v>663</v>
      </c>
      <c r="G533" t="s">
        <v>15</v>
      </c>
      <c r="H533">
        <v>25705</v>
      </c>
      <c r="I533" t="s">
        <v>25</v>
      </c>
    </row>
    <row r="534" spans="1:9" x14ac:dyDescent="0.3">
      <c r="A534" t="s">
        <v>2863</v>
      </c>
      <c r="B534" t="s">
        <v>2864</v>
      </c>
      <c r="C534" t="s">
        <v>2865</v>
      </c>
      <c r="D534" t="s">
        <v>2866</v>
      </c>
      <c r="E534" t="s">
        <v>2867</v>
      </c>
      <c r="F534" t="s">
        <v>2868</v>
      </c>
      <c r="G534" t="s">
        <v>15</v>
      </c>
      <c r="H534">
        <v>33884</v>
      </c>
      <c r="I534" t="s">
        <v>16</v>
      </c>
    </row>
    <row r="535" spans="1:9" x14ac:dyDescent="0.3">
      <c r="A535" t="s">
        <v>2869</v>
      </c>
      <c r="B535" t="s">
        <v>2870</v>
      </c>
      <c r="D535" t="s">
        <v>2871</v>
      </c>
      <c r="E535" t="s">
        <v>2872</v>
      </c>
      <c r="F535" t="s">
        <v>471</v>
      </c>
      <c r="G535" t="s">
        <v>15</v>
      </c>
      <c r="H535">
        <v>75323</v>
      </c>
      <c r="I535" t="s">
        <v>25</v>
      </c>
    </row>
    <row r="536" spans="1:9" x14ac:dyDescent="0.3">
      <c r="A536" t="s">
        <v>2873</v>
      </c>
      <c r="B536" t="s">
        <v>2874</v>
      </c>
      <c r="C536" t="s">
        <v>2875</v>
      </c>
      <c r="D536" t="s">
        <v>2876</v>
      </c>
      <c r="E536" t="s">
        <v>2877</v>
      </c>
      <c r="F536" t="s">
        <v>495</v>
      </c>
      <c r="G536" t="s">
        <v>23</v>
      </c>
      <c r="H536" t="s">
        <v>496</v>
      </c>
      <c r="I536" t="s">
        <v>16</v>
      </c>
    </row>
    <row r="537" spans="1:9" x14ac:dyDescent="0.3">
      <c r="A537" t="s">
        <v>2878</v>
      </c>
      <c r="B537" t="s">
        <v>2879</v>
      </c>
      <c r="D537" t="s">
        <v>2880</v>
      </c>
      <c r="E537" t="s">
        <v>2881</v>
      </c>
      <c r="F537" t="s">
        <v>805</v>
      </c>
      <c r="G537" t="s">
        <v>23</v>
      </c>
      <c r="H537" t="s">
        <v>738</v>
      </c>
      <c r="I537" t="s">
        <v>25</v>
      </c>
    </row>
    <row r="538" spans="1:9" x14ac:dyDescent="0.3">
      <c r="A538" t="s">
        <v>2882</v>
      </c>
      <c r="B538" t="s">
        <v>2883</v>
      </c>
      <c r="C538" t="s">
        <v>2884</v>
      </c>
      <c r="D538" t="s">
        <v>2885</v>
      </c>
      <c r="E538" t="s">
        <v>2886</v>
      </c>
      <c r="F538" t="s">
        <v>425</v>
      </c>
      <c r="G538" t="s">
        <v>15</v>
      </c>
      <c r="H538">
        <v>43231</v>
      </c>
      <c r="I538" t="s">
        <v>25</v>
      </c>
    </row>
    <row r="539" spans="1:9" x14ac:dyDescent="0.3">
      <c r="A539" t="s">
        <v>2887</v>
      </c>
      <c r="B539" t="s">
        <v>2888</v>
      </c>
      <c r="C539" t="s">
        <v>2889</v>
      </c>
      <c r="E539" t="s">
        <v>2890</v>
      </c>
      <c r="F539" t="s">
        <v>750</v>
      </c>
      <c r="G539" t="s">
        <v>15</v>
      </c>
      <c r="H539">
        <v>47747</v>
      </c>
      <c r="I539" t="s">
        <v>16</v>
      </c>
    </row>
    <row r="540" spans="1:9" x14ac:dyDescent="0.3">
      <c r="A540" t="s">
        <v>2891</v>
      </c>
      <c r="B540" t="s">
        <v>2892</v>
      </c>
      <c r="C540" t="s">
        <v>2893</v>
      </c>
      <c r="E540" t="s">
        <v>2894</v>
      </c>
      <c r="F540" t="s">
        <v>2895</v>
      </c>
      <c r="G540" t="s">
        <v>15</v>
      </c>
      <c r="H540">
        <v>60567</v>
      </c>
      <c r="I540" t="s">
        <v>16</v>
      </c>
    </row>
    <row r="541" spans="1:9" x14ac:dyDescent="0.3">
      <c r="A541" t="s">
        <v>2896</v>
      </c>
      <c r="B541" t="s">
        <v>2897</v>
      </c>
      <c r="C541" t="s">
        <v>2898</v>
      </c>
      <c r="E541" t="s">
        <v>2899</v>
      </c>
      <c r="F541" t="s">
        <v>226</v>
      </c>
      <c r="G541" t="s">
        <v>15</v>
      </c>
      <c r="H541">
        <v>29424</v>
      </c>
      <c r="I541" t="s">
        <v>25</v>
      </c>
    </row>
    <row r="542" spans="1:9" x14ac:dyDescent="0.3">
      <c r="A542" t="s">
        <v>2900</v>
      </c>
      <c r="B542" t="s">
        <v>2901</v>
      </c>
      <c r="C542" t="s">
        <v>2902</v>
      </c>
      <c r="D542" t="s">
        <v>2903</v>
      </c>
      <c r="E542" t="s">
        <v>2904</v>
      </c>
      <c r="F542" t="s">
        <v>1048</v>
      </c>
      <c r="G542" t="s">
        <v>15</v>
      </c>
      <c r="H542">
        <v>48930</v>
      </c>
      <c r="I542" t="s">
        <v>16</v>
      </c>
    </row>
    <row r="543" spans="1:9" x14ac:dyDescent="0.3">
      <c r="A543" t="s">
        <v>2905</v>
      </c>
      <c r="B543" t="s">
        <v>2906</v>
      </c>
      <c r="D543" t="s">
        <v>2907</v>
      </c>
      <c r="E543" t="s">
        <v>2908</v>
      </c>
      <c r="F543" t="s">
        <v>2909</v>
      </c>
      <c r="G543" t="s">
        <v>23</v>
      </c>
      <c r="H543" t="s">
        <v>2743</v>
      </c>
      <c r="I543" t="s">
        <v>16</v>
      </c>
    </row>
    <row r="544" spans="1:9" x14ac:dyDescent="0.3">
      <c r="A544" t="s">
        <v>2910</v>
      </c>
      <c r="B544" t="s">
        <v>2911</v>
      </c>
      <c r="C544" t="s">
        <v>2912</v>
      </c>
      <c r="D544" t="s">
        <v>2913</v>
      </c>
      <c r="E544" t="s">
        <v>2914</v>
      </c>
      <c r="F544" t="s">
        <v>1925</v>
      </c>
      <c r="G544" t="s">
        <v>15</v>
      </c>
      <c r="H544">
        <v>71115</v>
      </c>
      <c r="I544" t="s">
        <v>25</v>
      </c>
    </row>
    <row r="545" spans="1:9" x14ac:dyDescent="0.3">
      <c r="A545" t="s">
        <v>2915</v>
      </c>
      <c r="B545" t="s">
        <v>2916</v>
      </c>
      <c r="C545" t="s">
        <v>2917</v>
      </c>
      <c r="D545" t="s">
        <v>2918</v>
      </c>
      <c r="E545" t="s">
        <v>2919</v>
      </c>
      <c r="F545" t="s">
        <v>77</v>
      </c>
      <c r="G545" t="s">
        <v>15</v>
      </c>
      <c r="H545">
        <v>95194</v>
      </c>
      <c r="I545" t="s">
        <v>25</v>
      </c>
    </row>
    <row r="546" spans="1:9" x14ac:dyDescent="0.3">
      <c r="A546" t="s">
        <v>2920</v>
      </c>
      <c r="B546" t="s">
        <v>2921</v>
      </c>
      <c r="C546" t="s">
        <v>2922</v>
      </c>
      <c r="D546" t="s">
        <v>2923</v>
      </c>
      <c r="E546" t="s">
        <v>2924</v>
      </c>
      <c r="F546" t="s">
        <v>104</v>
      </c>
      <c r="G546" t="s">
        <v>15</v>
      </c>
      <c r="H546">
        <v>19104</v>
      </c>
      <c r="I546" t="s">
        <v>25</v>
      </c>
    </row>
    <row r="547" spans="1:9" x14ac:dyDescent="0.3">
      <c r="A547" t="s">
        <v>2925</v>
      </c>
      <c r="B547" t="s">
        <v>2926</v>
      </c>
      <c r="C547" t="s">
        <v>2927</v>
      </c>
      <c r="D547" t="s">
        <v>2928</v>
      </c>
      <c r="E547" t="s">
        <v>2929</v>
      </c>
      <c r="F547" t="s">
        <v>1450</v>
      </c>
      <c r="G547" t="s">
        <v>219</v>
      </c>
      <c r="H547" t="s">
        <v>1451</v>
      </c>
      <c r="I547" t="s">
        <v>25</v>
      </c>
    </row>
    <row r="548" spans="1:9" x14ac:dyDescent="0.3">
      <c r="A548" t="s">
        <v>2930</v>
      </c>
      <c r="B548" t="s">
        <v>2931</v>
      </c>
      <c r="D548" t="s">
        <v>2932</v>
      </c>
      <c r="E548" t="s">
        <v>2933</v>
      </c>
      <c r="F548" t="s">
        <v>2934</v>
      </c>
      <c r="G548" t="s">
        <v>23</v>
      </c>
      <c r="H548" t="s">
        <v>2935</v>
      </c>
      <c r="I548" t="s">
        <v>25</v>
      </c>
    </row>
    <row r="549" spans="1:9" x14ac:dyDescent="0.3">
      <c r="A549" t="s">
        <v>2936</v>
      </c>
      <c r="B549" t="s">
        <v>2937</v>
      </c>
      <c r="D549" t="s">
        <v>2938</v>
      </c>
      <c r="E549" t="s">
        <v>2939</v>
      </c>
      <c r="F549" t="s">
        <v>1674</v>
      </c>
      <c r="G549" t="s">
        <v>15</v>
      </c>
      <c r="H549">
        <v>21229</v>
      </c>
      <c r="I549" t="s">
        <v>16</v>
      </c>
    </row>
    <row r="550" spans="1:9" x14ac:dyDescent="0.3">
      <c r="A550" t="s">
        <v>2940</v>
      </c>
      <c r="B550" t="s">
        <v>2941</v>
      </c>
      <c r="C550" t="s">
        <v>2942</v>
      </c>
      <c r="D550" t="s">
        <v>2943</v>
      </c>
      <c r="E550" t="s">
        <v>2944</v>
      </c>
      <c r="F550" t="s">
        <v>516</v>
      </c>
      <c r="G550" t="s">
        <v>15</v>
      </c>
      <c r="H550">
        <v>73119</v>
      </c>
      <c r="I550" t="s">
        <v>16</v>
      </c>
    </row>
    <row r="551" spans="1:9" x14ac:dyDescent="0.3">
      <c r="A551" t="s">
        <v>2945</v>
      </c>
      <c r="B551" t="s">
        <v>2946</v>
      </c>
      <c r="C551" t="s">
        <v>2947</v>
      </c>
      <c r="D551" t="s">
        <v>2948</v>
      </c>
      <c r="E551" t="s">
        <v>2949</v>
      </c>
      <c r="F551" t="s">
        <v>128</v>
      </c>
      <c r="G551" t="s">
        <v>15</v>
      </c>
      <c r="H551">
        <v>10060</v>
      </c>
      <c r="I551" t="s">
        <v>16</v>
      </c>
    </row>
    <row r="552" spans="1:9" x14ac:dyDescent="0.3">
      <c r="A552" t="s">
        <v>2950</v>
      </c>
      <c r="B552" t="s">
        <v>2951</v>
      </c>
      <c r="C552" t="s">
        <v>2952</v>
      </c>
      <c r="D552" t="s">
        <v>2953</v>
      </c>
      <c r="E552" t="s">
        <v>2954</v>
      </c>
      <c r="F552" t="s">
        <v>388</v>
      </c>
      <c r="G552" t="s">
        <v>15</v>
      </c>
      <c r="H552">
        <v>7112</v>
      </c>
      <c r="I552" t="s">
        <v>16</v>
      </c>
    </row>
    <row r="553" spans="1:9" x14ac:dyDescent="0.3">
      <c r="A553" t="s">
        <v>2955</v>
      </c>
      <c r="B553" t="s">
        <v>2956</v>
      </c>
      <c r="C553" t="s">
        <v>2957</v>
      </c>
      <c r="D553" t="s">
        <v>2958</v>
      </c>
      <c r="E553" t="s">
        <v>2959</v>
      </c>
      <c r="F553" t="s">
        <v>2112</v>
      </c>
      <c r="G553" t="s">
        <v>15</v>
      </c>
      <c r="H553">
        <v>6510</v>
      </c>
      <c r="I553" t="s">
        <v>25</v>
      </c>
    </row>
    <row r="554" spans="1:9" x14ac:dyDescent="0.3">
      <c r="A554" t="s">
        <v>2960</v>
      </c>
      <c r="B554" t="s">
        <v>2961</v>
      </c>
      <c r="C554" t="s">
        <v>2962</v>
      </c>
      <c r="D554" t="s">
        <v>2963</v>
      </c>
      <c r="E554" t="s">
        <v>2964</v>
      </c>
      <c r="F554" t="s">
        <v>1733</v>
      </c>
      <c r="G554" t="s">
        <v>219</v>
      </c>
      <c r="H554" t="s">
        <v>1734</v>
      </c>
      <c r="I554" t="s">
        <v>16</v>
      </c>
    </row>
    <row r="555" spans="1:9" x14ac:dyDescent="0.3">
      <c r="A555" t="s">
        <v>2965</v>
      </c>
      <c r="B555" t="s">
        <v>2966</v>
      </c>
      <c r="C555" t="s">
        <v>2967</v>
      </c>
      <c r="E555" t="s">
        <v>2968</v>
      </c>
      <c r="F555" t="s">
        <v>333</v>
      </c>
      <c r="G555" t="s">
        <v>15</v>
      </c>
      <c r="H555">
        <v>43610</v>
      </c>
      <c r="I555" t="s">
        <v>25</v>
      </c>
    </row>
    <row r="556" spans="1:9" x14ac:dyDescent="0.3">
      <c r="A556" t="s">
        <v>2969</v>
      </c>
      <c r="B556" t="s">
        <v>2970</v>
      </c>
      <c r="D556" t="s">
        <v>2971</v>
      </c>
      <c r="E556" t="s">
        <v>2972</v>
      </c>
      <c r="F556" t="s">
        <v>1487</v>
      </c>
      <c r="G556" t="s">
        <v>219</v>
      </c>
      <c r="H556" t="s">
        <v>2973</v>
      </c>
      <c r="I556" t="s">
        <v>16</v>
      </c>
    </row>
    <row r="557" spans="1:9" x14ac:dyDescent="0.3">
      <c r="A557" t="s">
        <v>2974</v>
      </c>
      <c r="B557" t="s">
        <v>2975</v>
      </c>
      <c r="C557" t="s">
        <v>2976</v>
      </c>
      <c r="D557" t="s">
        <v>2977</v>
      </c>
      <c r="E557" t="s">
        <v>2978</v>
      </c>
      <c r="F557" t="s">
        <v>2979</v>
      </c>
      <c r="G557" t="s">
        <v>23</v>
      </c>
      <c r="H557" t="s">
        <v>2980</v>
      </c>
      <c r="I557" t="s">
        <v>25</v>
      </c>
    </row>
    <row r="558" spans="1:9" x14ac:dyDescent="0.3">
      <c r="A558" t="s">
        <v>2981</v>
      </c>
      <c r="B558" t="s">
        <v>2982</v>
      </c>
      <c r="C558" t="s">
        <v>2983</v>
      </c>
      <c r="E558" t="s">
        <v>2984</v>
      </c>
      <c r="F558" t="s">
        <v>1925</v>
      </c>
      <c r="G558" t="s">
        <v>15</v>
      </c>
      <c r="H558">
        <v>71161</v>
      </c>
      <c r="I558" t="s">
        <v>16</v>
      </c>
    </row>
    <row r="559" spans="1:9" x14ac:dyDescent="0.3">
      <c r="A559" t="s">
        <v>2985</v>
      </c>
      <c r="B559" t="s">
        <v>2986</v>
      </c>
      <c r="D559" t="s">
        <v>2987</v>
      </c>
      <c r="E559" t="s">
        <v>2988</v>
      </c>
      <c r="F559" t="s">
        <v>2989</v>
      </c>
      <c r="G559" t="s">
        <v>15</v>
      </c>
      <c r="H559">
        <v>32835</v>
      </c>
      <c r="I559" t="s">
        <v>25</v>
      </c>
    </row>
    <row r="560" spans="1:9" x14ac:dyDescent="0.3">
      <c r="A560" t="s">
        <v>2990</v>
      </c>
      <c r="B560" t="s">
        <v>2991</v>
      </c>
      <c r="D560" t="s">
        <v>2992</v>
      </c>
      <c r="E560" t="s">
        <v>2993</v>
      </c>
      <c r="F560" t="s">
        <v>1679</v>
      </c>
      <c r="G560" t="s">
        <v>15</v>
      </c>
      <c r="H560">
        <v>40515</v>
      </c>
      <c r="I560" t="s">
        <v>16</v>
      </c>
    </row>
    <row r="561" spans="1:9" x14ac:dyDescent="0.3">
      <c r="A561" t="s">
        <v>2994</v>
      </c>
      <c r="B561" t="s">
        <v>2995</v>
      </c>
      <c r="C561" t="s">
        <v>2996</v>
      </c>
      <c r="D561" t="s">
        <v>2997</v>
      </c>
      <c r="E561" t="s">
        <v>2998</v>
      </c>
      <c r="F561" t="s">
        <v>1434</v>
      </c>
      <c r="G561" t="s">
        <v>15</v>
      </c>
      <c r="H561">
        <v>53263</v>
      </c>
      <c r="I561" t="s">
        <v>16</v>
      </c>
    </row>
    <row r="562" spans="1:9" x14ac:dyDescent="0.3">
      <c r="A562" t="s">
        <v>2999</v>
      </c>
      <c r="B562" t="s">
        <v>3000</v>
      </c>
      <c r="D562" t="s">
        <v>3001</v>
      </c>
      <c r="E562" t="s">
        <v>3002</v>
      </c>
      <c r="F562" t="s">
        <v>3003</v>
      </c>
      <c r="G562" t="s">
        <v>15</v>
      </c>
      <c r="H562">
        <v>79176</v>
      </c>
      <c r="I562" t="s">
        <v>16</v>
      </c>
    </row>
    <row r="563" spans="1:9" x14ac:dyDescent="0.3">
      <c r="A563" t="s">
        <v>3004</v>
      </c>
      <c r="B563" t="s">
        <v>3005</v>
      </c>
      <c r="D563" t="s">
        <v>3006</v>
      </c>
      <c r="E563" t="s">
        <v>3007</v>
      </c>
      <c r="F563" t="s">
        <v>3008</v>
      </c>
      <c r="G563" t="s">
        <v>23</v>
      </c>
      <c r="H563" t="s">
        <v>3009</v>
      </c>
      <c r="I563" t="s">
        <v>16</v>
      </c>
    </row>
    <row r="564" spans="1:9" x14ac:dyDescent="0.3">
      <c r="A564" t="s">
        <v>3010</v>
      </c>
      <c r="B564" t="s">
        <v>3011</v>
      </c>
      <c r="C564" t="s">
        <v>3012</v>
      </c>
      <c r="D564" t="s">
        <v>3013</v>
      </c>
      <c r="E564" t="s">
        <v>3014</v>
      </c>
      <c r="F564" t="s">
        <v>3015</v>
      </c>
      <c r="G564" t="s">
        <v>219</v>
      </c>
      <c r="H564" t="s">
        <v>3016</v>
      </c>
      <c r="I564" t="s">
        <v>25</v>
      </c>
    </row>
    <row r="565" spans="1:9" x14ac:dyDescent="0.3">
      <c r="A565" t="s">
        <v>3017</v>
      </c>
      <c r="B565" t="s">
        <v>3018</v>
      </c>
      <c r="C565" t="s">
        <v>3019</v>
      </c>
      <c r="D565" t="s">
        <v>3020</v>
      </c>
      <c r="E565" t="s">
        <v>3021</v>
      </c>
      <c r="F565" t="s">
        <v>1347</v>
      </c>
      <c r="G565" t="s">
        <v>15</v>
      </c>
      <c r="H565">
        <v>30323</v>
      </c>
      <c r="I565" t="s">
        <v>25</v>
      </c>
    </row>
    <row r="566" spans="1:9" x14ac:dyDescent="0.3">
      <c r="A566" t="s">
        <v>3022</v>
      </c>
      <c r="B566" t="s">
        <v>3023</v>
      </c>
      <c r="C566" t="s">
        <v>3024</v>
      </c>
      <c r="D566" t="s">
        <v>3025</v>
      </c>
      <c r="E566" t="s">
        <v>3026</v>
      </c>
      <c r="F566" t="s">
        <v>1789</v>
      </c>
      <c r="G566" t="s">
        <v>15</v>
      </c>
      <c r="H566">
        <v>37924</v>
      </c>
      <c r="I566" t="s">
        <v>25</v>
      </c>
    </row>
    <row r="567" spans="1:9" x14ac:dyDescent="0.3">
      <c r="A567" t="s">
        <v>3027</v>
      </c>
      <c r="B567" t="s">
        <v>3028</v>
      </c>
      <c r="C567" t="s">
        <v>3029</v>
      </c>
      <c r="D567" t="s">
        <v>3030</v>
      </c>
      <c r="E567" t="s">
        <v>3031</v>
      </c>
      <c r="F567" t="s">
        <v>1272</v>
      </c>
      <c r="G567" t="s">
        <v>15</v>
      </c>
      <c r="H567">
        <v>66225</v>
      </c>
      <c r="I567" t="s">
        <v>25</v>
      </c>
    </row>
    <row r="568" spans="1:9" x14ac:dyDescent="0.3">
      <c r="A568" t="s">
        <v>3032</v>
      </c>
      <c r="B568" t="s">
        <v>3033</v>
      </c>
      <c r="C568" t="s">
        <v>3034</v>
      </c>
      <c r="D568" t="s">
        <v>3035</v>
      </c>
      <c r="E568" t="s">
        <v>3036</v>
      </c>
      <c r="F568" t="s">
        <v>310</v>
      </c>
      <c r="G568" t="s">
        <v>15</v>
      </c>
      <c r="H568">
        <v>33330</v>
      </c>
      <c r="I568" t="s">
        <v>16</v>
      </c>
    </row>
    <row r="569" spans="1:9" x14ac:dyDescent="0.3">
      <c r="A569" t="s">
        <v>3037</v>
      </c>
      <c r="B569" t="s">
        <v>3038</v>
      </c>
      <c r="D569" t="s">
        <v>3039</v>
      </c>
      <c r="E569" t="s">
        <v>3040</v>
      </c>
      <c r="F569" t="s">
        <v>174</v>
      </c>
      <c r="G569" t="s">
        <v>23</v>
      </c>
      <c r="H569" t="s">
        <v>175</v>
      </c>
      <c r="I569" t="s">
        <v>25</v>
      </c>
    </row>
    <row r="570" spans="1:9" x14ac:dyDescent="0.3">
      <c r="A570" t="s">
        <v>3041</v>
      </c>
      <c r="B570" t="s">
        <v>3042</v>
      </c>
      <c r="C570" t="s">
        <v>3043</v>
      </c>
      <c r="D570" t="s">
        <v>3044</v>
      </c>
      <c r="E570" t="s">
        <v>3045</v>
      </c>
      <c r="F570" t="s">
        <v>547</v>
      </c>
      <c r="G570" t="s">
        <v>15</v>
      </c>
      <c r="H570">
        <v>78715</v>
      </c>
      <c r="I570" t="s">
        <v>16</v>
      </c>
    </row>
    <row r="571" spans="1:9" x14ac:dyDescent="0.3">
      <c r="A571" t="s">
        <v>3046</v>
      </c>
      <c r="B571" t="s">
        <v>3047</v>
      </c>
      <c r="C571" t="s">
        <v>3048</v>
      </c>
      <c r="D571" t="s">
        <v>3049</v>
      </c>
      <c r="E571" t="s">
        <v>3050</v>
      </c>
      <c r="F571" t="s">
        <v>2736</v>
      </c>
      <c r="G571" t="s">
        <v>15</v>
      </c>
      <c r="H571">
        <v>44105</v>
      </c>
      <c r="I571" t="s">
        <v>25</v>
      </c>
    </row>
    <row r="572" spans="1:9" x14ac:dyDescent="0.3">
      <c r="A572" t="s">
        <v>3051</v>
      </c>
      <c r="B572" t="s">
        <v>3052</v>
      </c>
      <c r="C572" t="s">
        <v>3053</v>
      </c>
      <c r="D572" t="s">
        <v>3054</v>
      </c>
      <c r="E572" t="s">
        <v>3055</v>
      </c>
      <c r="F572" t="s">
        <v>3056</v>
      </c>
      <c r="G572" t="s">
        <v>15</v>
      </c>
      <c r="H572">
        <v>20784</v>
      </c>
      <c r="I572" t="s">
        <v>25</v>
      </c>
    </row>
    <row r="573" spans="1:9" x14ac:dyDescent="0.3">
      <c r="A573" t="s">
        <v>3057</v>
      </c>
      <c r="B573" t="s">
        <v>3058</v>
      </c>
      <c r="C573" t="s">
        <v>3059</v>
      </c>
      <c r="D573" t="s">
        <v>3060</v>
      </c>
      <c r="E573" t="s">
        <v>3061</v>
      </c>
      <c r="F573" t="s">
        <v>3062</v>
      </c>
      <c r="G573" t="s">
        <v>219</v>
      </c>
      <c r="H573" t="s">
        <v>3063</v>
      </c>
      <c r="I573" t="s">
        <v>25</v>
      </c>
    </row>
    <row r="574" spans="1:9" x14ac:dyDescent="0.3">
      <c r="A574" t="s">
        <v>3064</v>
      </c>
      <c r="B574" t="s">
        <v>3065</v>
      </c>
      <c r="E574" t="s">
        <v>3066</v>
      </c>
      <c r="F574" t="s">
        <v>1223</v>
      </c>
      <c r="G574" t="s">
        <v>15</v>
      </c>
      <c r="H574">
        <v>91103</v>
      </c>
      <c r="I574" t="s">
        <v>16</v>
      </c>
    </row>
    <row r="575" spans="1:9" x14ac:dyDescent="0.3">
      <c r="A575" t="s">
        <v>3067</v>
      </c>
      <c r="B575" t="s">
        <v>3068</v>
      </c>
      <c r="C575" t="s">
        <v>3069</v>
      </c>
      <c r="D575" t="s">
        <v>3070</v>
      </c>
      <c r="E575" t="s">
        <v>3071</v>
      </c>
      <c r="F575" t="s">
        <v>1925</v>
      </c>
      <c r="G575" t="s">
        <v>15</v>
      </c>
      <c r="H575">
        <v>71161</v>
      </c>
      <c r="I575" t="s">
        <v>25</v>
      </c>
    </row>
    <row r="576" spans="1:9" x14ac:dyDescent="0.3">
      <c r="A576" t="s">
        <v>3072</v>
      </c>
      <c r="B576" t="s">
        <v>3073</v>
      </c>
      <c r="C576" t="s">
        <v>3074</v>
      </c>
      <c r="E576" t="s">
        <v>3075</v>
      </c>
      <c r="F576" t="s">
        <v>350</v>
      </c>
      <c r="G576" t="s">
        <v>15</v>
      </c>
      <c r="H576">
        <v>32590</v>
      </c>
      <c r="I576" t="s">
        <v>16</v>
      </c>
    </row>
    <row r="577" spans="1:9" x14ac:dyDescent="0.3">
      <c r="A577" t="s">
        <v>3076</v>
      </c>
      <c r="B577" t="s">
        <v>3077</v>
      </c>
      <c r="C577" t="s">
        <v>3078</v>
      </c>
      <c r="D577" t="s">
        <v>3079</v>
      </c>
      <c r="E577" t="s">
        <v>3080</v>
      </c>
      <c r="F577" t="s">
        <v>66</v>
      </c>
      <c r="G577" t="s">
        <v>15</v>
      </c>
      <c r="H577">
        <v>90035</v>
      </c>
      <c r="I577" t="s">
        <v>25</v>
      </c>
    </row>
    <row r="578" spans="1:9" x14ac:dyDescent="0.3">
      <c r="A578" t="s">
        <v>3081</v>
      </c>
      <c r="B578" t="s">
        <v>3082</v>
      </c>
      <c r="C578" t="s">
        <v>3083</v>
      </c>
      <c r="D578" t="s">
        <v>3084</v>
      </c>
      <c r="E578" t="s">
        <v>3085</v>
      </c>
      <c r="F578" t="s">
        <v>3086</v>
      </c>
      <c r="G578" t="s">
        <v>15</v>
      </c>
      <c r="H578">
        <v>27705</v>
      </c>
      <c r="I578" t="s">
        <v>25</v>
      </c>
    </row>
    <row r="579" spans="1:9" x14ac:dyDescent="0.3">
      <c r="A579" t="s">
        <v>3087</v>
      </c>
      <c r="B579" t="s">
        <v>3088</v>
      </c>
      <c r="C579" t="s">
        <v>3089</v>
      </c>
      <c r="E579" t="s">
        <v>3090</v>
      </c>
      <c r="F579" t="s">
        <v>3091</v>
      </c>
      <c r="G579" t="s">
        <v>219</v>
      </c>
      <c r="H579" t="s">
        <v>3092</v>
      </c>
      <c r="I579" t="s">
        <v>25</v>
      </c>
    </row>
    <row r="580" spans="1:9" x14ac:dyDescent="0.3">
      <c r="A580" t="s">
        <v>3093</v>
      </c>
      <c r="B580" t="s">
        <v>3094</v>
      </c>
      <c r="C580" t="s">
        <v>3095</v>
      </c>
      <c r="D580" t="s">
        <v>3096</v>
      </c>
      <c r="E580" t="s">
        <v>3097</v>
      </c>
      <c r="F580" t="s">
        <v>3098</v>
      </c>
      <c r="G580" t="s">
        <v>23</v>
      </c>
      <c r="H580" t="s">
        <v>3099</v>
      </c>
      <c r="I580" t="s">
        <v>25</v>
      </c>
    </row>
    <row r="581" spans="1:9" x14ac:dyDescent="0.3">
      <c r="A581" t="s">
        <v>3100</v>
      </c>
      <c r="B581" t="s">
        <v>3101</v>
      </c>
      <c r="C581" t="s">
        <v>3102</v>
      </c>
      <c r="D581" t="s">
        <v>3103</v>
      </c>
      <c r="E581" t="s">
        <v>3104</v>
      </c>
      <c r="F581" t="s">
        <v>3008</v>
      </c>
      <c r="G581" t="s">
        <v>23</v>
      </c>
      <c r="H581" t="s">
        <v>3009</v>
      </c>
      <c r="I581" t="s">
        <v>25</v>
      </c>
    </row>
    <row r="582" spans="1:9" x14ac:dyDescent="0.3">
      <c r="A582" t="s">
        <v>3105</v>
      </c>
      <c r="B582" t="s">
        <v>3106</v>
      </c>
      <c r="C582" t="s">
        <v>3107</v>
      </c>
      <c r="D582" t="s">
        <v>3108</v>
      </c>
      <c r="E582" t="s">
        <v>3109</v>
      </c>
      <c r="F582" t="s">
        <v>998</v>
      </c>
      <c r="G582" t="s">
        <v>15</v>
      </c>
      <c r="H582">
        <v>90605</v>
      </c>
      <c r="I582" t="s">
        <v>16</v>
      </c>
    </row>
    <row r="583" spans="1:9" x14ac:dyDescent="0.3">
      <c r="A583" t="s">
        <v>3110</v>
      </c>
      <c r="B583" t="s">
        <v>3111</v>
      </c>
      <c r="C583" t="s">
        <v>3112</v>
      </c>
      <c r="E583" t="s">
        <v>3113</v>
      </c>
      <c r="F583" t="s">
        <v>287</v>
      </c>
      <c r="G583" t="s">
        <v>219</v>
      </c>
      <c r="H583" t="s">
        <v>669</v>
      </c>
      <c r="I583" t="s">
        <v>16</v>
      </c>
    </row>
    <row r="584" spans="1:9" x14ac:dyDescent="0.3">
      <c r="A584" t="s">
        <v>3114</v>
      </c>
      <c r="B584" t="s">
        <v>3115</v>
      </c>
      <c r="C584" t="s">
        <v>3116</v>
      </c>
      <c r="D584" t="s">
        <v>3117</v>
      </c>
      <c r="E584" t="s">
        <v>3118</v>
      </c>
      <c r="F584" t="s">
        <v>88</v>
      </c>
      <c r="G584" t="s">
        <v>15</v>
      </c>
      <c r="H584">
        <v>23237</v>
      </c>
      <c r="I584" t="s">
        <v>25</v>
      </c>
    </row>
    <row r="585" spans="1:9" x14ac:dyDescent="0.3">
      <c r="A585" t="s">
        <v>3119</v>
      </c>
      <c r="B585" t="s">
        <v>3120</v>
      </c>
      <c r="C585" t="s">
        <v>3121</v>
      </c>
      <c r="D585" t="s">
        <v>3122</v>
      </c>
      <c r="E585" t="s">
        <v>3123</v>
      </c>
      <c r="F585" t="s">
        <v>2594</v>
      </c>
      <c r="G585" t="s">
        <v>15</v>
      </c>
      <c r="H585">
        <v>20167</v>
      </c>
      <c r="I585" t="s">
        <v>16</v>
      </c>
    </row>
    <row r="586" spans="1:9" x14ac:dyDescent="0.3">
      <c r="A586" t="s">
        <v>3124</v>
      </c>
      <c r="B586" t="s">
        <v>3125</v>
      </c>
      <c r="C586" t="s">
        <v>3126</v>
      </c>
      <c r="D586" t="s">
        <v>3127</v>
      </c>
      <c r="E586" t="s">
        <v>3128</v>
      </c>
      <c r="F586" t="s">
        <v>836</v>
      </c>
      <c r="G586" t="s">
        <v>15</v>
      </c>
      <c r="H586">
        <v>89706</v>
      </c>
      <c r="I586" t="s">
        <v>25</v>
      </c>
    </row>
    <row r="587" spans="1:9" x14ac:dyDescent="0.3">
      <c r="A587" t="s">
        <v>3129</v>
      </c>
      <c r="B587" t="s">
        <v>3130</v>
      </c>
      <c r="C587" t="s">
        <v>3131</v>
      </c>
      <c r="D587" t="s">
        <v>3132</v>
      </c>
      <c r="E587" t="s">
        <v>3133</v>
      </c>
      <c r="F587" t="s">
        <v>894</v>
      </c>
      <c r="G587" t="s">
        <v>23</v>
      </c>
      <c r="H587" t="s">
        <v>895</v>
      </c>
      <c r="I587" t="s">
        <v>16</v>
      </c>
    </row>
    <row r="588" spans="1:9" x14ac:dyDescent="0.3">
      <c r="A588" t="s">
        <v>3134</v>
      </c>
      <c r="B588" t="s">
        <v>3135</v>
      </c>
      <c r="D588" t="s">
        <v>3136</v>
      </c>
      <c r="E588" t="s">
        <v>3137</v>
      </c>
      <c r="F588" t="s">
        <v>360</v>
      </c>
      <c r="G588" t="s">
        <v>15</v>
      </c>
      <c r="H588">
        <v>55123</v>
      </c>
      <c r="I588" t="s">
        <v>25</v>
      </c>
    </row>
    <row r="589" spans="1:9" x14ac:dyDescent="0.3">
      <c r="A589" t="s">
        <v>3138</v>
      </c>
      <c r="B589" t="s">
        <v>3139</v>
      </c>
      <c r="C589" t="s">
        <v>3140</v>
      </c>
      <c r="E589" t="s">
        <v>3141</v>
      </c>
      <c r="F589" t="s">
        <v>765</v>
      </c>
      <c r="G589" t="s">
        <v>15</v>
      </c>
      <c r="H589">
        <v>35895</v>
      </c>
      <c r="I589" t="s">
        <v>16</v>
      </c>
    </row>
    <row r="590" spans="1:9" x14ac:dyDescent="0.3">
      <c r="A590" t="s">
        <v>3142</v>
      </c>
      <c r="B590" t="s">
        <v>3143</v>
      </c>
      <c r="C590" t="s">
        <v>3144</v>
      </c>
      <c r="D590" t="s">
        <v>3145</v>
      </c>
      <c r="E590" t="s">
        <v>3146</v>
      </c>
      <c r="F590" t="s">
        <v>622</v>
      </c>
      <c r="G590" t="s">
        <v>15</v>
      </c>
      <c r="H590">
        <v>88553</v>
      </c>
      <c r="I590" t="s">
        <v>16</v>
      </c>
    </row>
    <row r="591" spans="1:9" x14ac:dyDescent="0.3">
      <c r="A591" t="s">
        <v>3147</v>
      </c>
      <c r="B591" t="s">
        <v>3148</v>
      </c>
      <c r="C591" t="s">
        <v>3149</v>
      </c>
      <c r="E591" t="s">
        <v>3150</v>
      </c>
      <c r="F591" t="s">
        <v>3151</v>
      </c>
      <c r="G591" t="s">
        <v>15</v>
      </c>
      <c r="H591">
        <v>30033</v>
      </c>
      <c r="I591" t="s">
        <v>25</v>
      </c>
    </row>
    <row r="592" spans="1:9" x14ac:dyDescent="0.3">
      <c r="A592" t="s">
        <v>3152</v>
      </c>
      <c r="B592" t="s">
        <v>3153</v>
      </c>
      <c r="C592" t="s">
        <v>3154</v>
      </c>
      <c r="D592" t="s">
        <v>3155</v>
      </c>
      <c r="E592" t="s">
        <v>3156</v>
      </c>
      <c r="F592" t="s">
        <v>825</v>
      </c>
      <c r="G592" t="s">
        <v>15</v>
      </c>
      <c r="H592">
        <v>92668</v>
      </c>
      <c r="I592" t="s">
        <v>16</v>
      </c>
    </row>
    <row r="593" spans="1:9" x14ac:dyDescent="0.3">
      <c r="A593" t="s">
        <v>3157</v>
      </c>
      <c r="B593" t="s">
        <v>3158</v>
      </c>
      <c r="C593" t="s">
        <v>3159</v>
      </c>
      <c r="E593" t="s">
        <v>3160</v>
      </c>
      <c r="F593" t="s">
        <v>3161</v>
      </c>
      <c r="G593" t="s">
        <v>15</v>
      </c>
      <c r="H593">
        <v>92648</v>
      </c>
      <c r="I593" t="s">
        <v>16</v>
      </c>
    </row>
    <row r="594" spans="1:9" x14ac:dyDescent="0.3">
      <c r="A594" t="s">
        <v>3162</v>
      </c>
      <c r="B594" t="s">
        <v>3163</v>
      </c>
      <c r="D594" t="s">
        <v>3164</v>
      </c>
      <c r="E594" t="s">
        <v>3165</v>
      </c>
      <c r="F594" t="s">
        <v>1434</v>
      </c>
      <c r="G594" t="s">
        <v>15</v>
      </c>
      <c r="H594">
        <v>53285</v>
      </c>
      <c r="I594" t="s">
        <v>25</v>
      </c>
    </row>
    <row r="595" spans="1:9" x14ac:dyDescent="0.3">
      <c r="A595" t="s">
        <v>3166</v>
      </c>
      <c r="B595" t="s">
        <v>3167</v>
      </c>
      <c r="C595" t="s">
        <v>3168</v>
      </c>
      <c r="E595" t="s">
        <v>3169</v>
      </c>
      <c r="F595" t="s">
        <v>218</v>
      </c>
      <c r="G595" t="s">
        <v>219</v>
      </c>
      <c r="H595" t="s">
        <v>220</v>
      </c>
      <c r="I595" t="s">
        <v>16</v>
      </c>
    </row>
    <row r="596" spans="1:9" x14ac:dyDescent="0.3">
      <c r="A596" t="s">
        <v>3170</v>
      </c>
      <c r="B596" t="s">
        <v>3171</v>
      </c>
      <c r="C596" t="s">
        <v>3172</v>
      </c>
      <c r="D596" t="s">
        <v>3173</v>
      </c>
      <c r="E596" t="s">
        <v>3174</v>
      </c>
      <c r="F596" t="s">
        <v>900</v>
      </c>
      <c r="G596" t="s">
        <v>15</v>
      </c>
      <c r="H596">
        <v>37416</v>
      </c>
      <c r="I596" t="s">
        <v>25</v>
      </c>
    </row>
    <row r="597" spans="1:9" x14ac:dyDescent="0.3">
      <c r="A597" t="s">
        <v>3175</v>
      </c>
      <c r="B597" t="s">
        <v>3176</v>
      </c>
      <c r="E597" t="s">
        <v>3177</v>
      </c>
      <c r="F597" t="s">
        <v>3178</v>
      </c>
      <c r="G597" t="s">
        <v>219</v>
      </c>
      <c r="H597" t="s">
        <v>3179</v>
      </c>
      <c r="I597" t="s">
        <v>25</v>
      </c>
    </row>
    <row r="598" spans="1:9" x14ac:dyDescent="0.3">
      <c r="A598" t="s">
        <v>3180</v>
      </c>
      <c r="B598" t="s">
        <v>3181</v>
      </c>
      <c r="C598" t="s">
        <v>3182</v>
      </c>
      <c r="D598" t="s">
        <v>3183</v>
      </c>
      <c r="E598" t="s">
        <v>3184</v>
      </c>
      <c r="F598" t="s">
        <v>425</v>
      </c>
      <c r="G598" t="s">
        <v>15</v>
      </c>
      <c r="H598">
        <v>43268</v>
      </c>
      <c r="I598" t="s">
        <v>25</v>
      </c>
    </row>
    <row r="599" spans="1:9" x14ac:dyDescent="0.3">
      <c r="A599" t="s">
        <v>3185</v>
      </c>
      <c r="B599" t="s">
        <v>3186</v>
      </c>
      <c r="C599" t="s">
        <v>3187</v>
      </c>
      <c r="D599" t="s">
        <v>3188</v>
      </c>
      <c r="E599" t="s">
        <v>3189</v>
      </c>
      <c r="F599" t="s">
        <v>1223</v>
      </c>
      <c r="G599" t="s">
        <v>15</v>
      </c>
      <c r="H599">
        <v>91186</v>
      </c>
      <c r="I599" t="s">
        <v>16</v>
      </c>
    </row>
    <row r="600" spans="1:9" x14ac:dyDescent="0.3">
      <c r="A600" t="s">
        <v>3190</v>
      </c>
      <c r="B600" t="s">
        <v>3191</v>
      </c>
      <c r="C600" t="s">
        <v>3192</v>
      </c>
      <c r="D600" t="s">
        <v>3193</v>
      </c>
      <c r="E600" t="s">
        <v>3194</v>
      </c>
      <c r="F600" t="s">
        <v>1396</v>
      </c>
      <c r="G600" t="s">
        <v>15</v>
      </c>
      <c r="H600">
        <v>94159</v>
      </c>
      <c r="I600" t="s">
        <v>16</v>
      </c>
    </row>
    <row r="601" spans="1:9" x14ac:dyDescent="0.3">
      <c r="A601" t="s">
        <v>3195</v>
      </c>
      <c r="B601" t="s">
        <v>3196</v>
      </c>
      <c r="C601" t="s">
        <v>3197</v>
      </c>
      <c r="E601" t="s">
        <v>3198</v>
      </c>
      <c r="F601" t="s">
        <v>1925</v>
      </c>
      <c r="G601" t="s">
        <v>15</v>
      </c>
      <c r="H601">
        <v>71137</v>
      </c>
      <c r="I601" t="s">
        <v>16</v>
      </c>
    </row>
    <row r="602" spans="1:9" x14ac:dyDescent="0.3">
      <c r="A602" t="s">
        <v>3199</v>
      </c>
      <c r="B602" t="s">
        <v>3200</v>
      </c>
      <c r="C602" t="s">
        <v>3201</v>
      </c>
      <c r="D602" t="s">
        <v>3202</v>
      </c>
      <c r="E602" t="s">
        <v>3203</v>
      </c>
      <c r="F602" t="s">
        <v>104</v>
      </c>
      <c r="G602" t="s">
        <v>15</v>
      </c>
      <c r="H602">
        <v>19141</v>
      </c>
      <c r="I602" t="s">
        <v>25</v>
      </c>
    </row>
    <row r="603" spans="1:9" x14ac:dyDescent="0.3">
      <c r="A603" t="s">
        <v>3204</v>
      </c>
      <c r="B603" t="s">
        <v>3205</v>
      </c>
      <c r="C603" t="s">
        <v>3206</v>
      </c>
      <c r="D603" t="s">
        <v>3207</v>
      </c>
      <c r="E603" t="s">
        <v>3208</v>
      </c>
      <c r="F603" t="s">
        <v>93</v>
      </c>
      <c r="G603" t="s">
        <v>15</v>
      </c>
      <c r="H603">
        <v>41905</v>
      </c>
      <c r="I603" t="s">
        <v>16</v>
      </c>
    </row>
    <row r="604" spans="1:9" x14ac:dyDescent="0.3">
      <c r="A604" t="s">
        <v>3209</v>
      </c>
      <c r="B604" t="s">
        <v>3210</v>
      </c>
      <c r="C604" t="s">
        <v>3211</v>
      </c>
      <c r="D604" t="s">
        <v>3212</v>
      </c>
      <c r="E604" t="s">
        <v>3213</v>
      </c>
      <c r="F604" t="s">
        <v>333</v>
      </c>
      <c r="G604" t="s">
        <v>15</v>
      </c>
      <c r="H604">
        <v>43666</v>
      </c>
      <c r="I604" t="s">
        <v>16</v>
      </c>
    </row>
    <row r="605" spans="1:9" x14ac:dyDescent="0.3">
      <c r="A605" t="s">
        <v>3214</v>
      </c>
      <c r="B605" t="s">
        <v>3215</v>
      </c>
      <c r="C605" t="s">
        <v>3216</v>
      </c>
      <c r="E605" t="s">
        <v>3217</v>
      </c>
      <c r="F605" t="s">
        <v>489</v>
      </c>
      <c r="G605" t="s">
        <v>15</v>
      </c>
      <c r="H605">
        <v>80945</v>
      </c>
      <c r="I605" t="s">
        <v>25</v>
      </c>
    </row>
    <row r="606" spans="1:9" x14ac:dyDescent="0.3">
      <c r="A606" t="s">
        <v>3218</v>
      </c>
      <c r="B606" t="s">
        <v>3219</v>
      </c>
      <c r="D606" t="s">
        <v>3220</v>
      </c>
      <c r="E606" t="s">
        <v>3221</v>
      </c>
      <c r="F606" t="s">
        <v>2310</v>
      </c>
      <c r="G606" t="s">
        <v>23</v>
      </c>
      <c r="H606" t="s">
        <v>2311</v>
      </c>
      <c r="I606" t="s">
        <v>25</v>
      </c>
    </row>
    <row r="607" spans="1:9" x14ac:dyDescent="0.3">
      <c r="A607" t="s">
        <v>3222</v>
      </c>
      <c r="B607" t="s">
        <v>3223</v>
      </c>
      <c r="C607" t="s">
        <v>3224</v>
      </c>
      <c r="D607" t="s">
        <v>3225</v>
      </c>
      <c r="E607" t="s">
        <v>3226</v>
      </c>
      <c r="F607" t="s">
        <v>3227</v>
      </c>
      <c r="G607" t="s">
        <v>15</v>
      </c>
      <c r="H607">
        <v>15274</v>
      </c>
      <c r="I607" t="s">
        <v>16</v>
      </c>
    </row>
    <row r="608" spans="1:9" x14ac:dyDescent="0.3">
      <c r="A608" t="s">
        <v>3228</v>
      </c>
      <c r="B608" t="s">
        <v>3229</v>
      </c>
      <c r="C608" t="s">
        <v>3230</v>
      </c>
      <c r="D608" t="s">
        <v>3231</v>
      </c>
      <c r="E608" t="s">
        <v>3232</v>
      </c>
      <c r="F608" t="s">
        <v>1761</v>
      </c>
      <c r="G608" t="s">
        <v>15</v>
      </c>
      <c r="H608">
        <v>33411</v>
      </c>
      <c r="I608" t="s">
        <v>25</v>
      </c>
    </row>
    <row r="609" spans="1:9" x14ac:dyDescent="0.3">
      <c r="A609" t="s">
        <v>3233</v>
      </c>
      <c r="B609" t="s">
        <v>3234</v>
      </c>
      <c r="C609" t="s">
        <v>3235</v>
      </c>
      <c r="D609" t="s">
        <v>3236</v>
      </c>
      <c r="E609" t="s">
        <v>3237</v>
      </c>
      <c r="F609" t="s">
        <v>1925</v>
      </c>
      <c r="G609" t="s">
        <v>15</v>
      </c>
      <c r="H609">
        <v>71115</v>
      </c>
      <c r="I609" t="s">
        <v>16</v>
      </c>
    </row>
    <row r="610" spans="1:9" x14ac:dyDescent="0.3">
      <c r="A610" t="s">
        <v>3238</v>
      </c>
      <c r="B610" t="s">
        <v>3239</v>
      </c>
      <c r="E610" t="s">
        <v>3240</v>
      </c>
      <c r="F610" t="s">
        <v>2736</v>
      </c>
      <c r="G610" t="s">
        <v>15</v>
      </c>
      <c r="H610">
        <v>44105</v>
      </c>
      <c r="I610" t="s">
        <v>25</v>
      </c>
    </row>
    <row r="611" spans="1:9" x14ac:dyDescent="0.3">
      <c r="A611" t="s">
        <v>3241</v>
      </c>
      <c r="B611" t="s">
        <v>3242</v>
      </c>
      <c r="C611" t="s">
        <v>3243</v>
      </c>
      <c r="D611" t="s">
        <v>3244</v>
      </c>
      <c r="E611" t="s">
        <v>3245</v>
      </c>
      <c r="F611" t="s">
        <v>1434</v>
      </c>
      <c r="G611" t="s">
        <v>15</v>
      </c>
      <c r="H611">
        <v>53234</v>
      </c>
      <c r="I611" t="s">
        <v>16</v>
      </c>
    </row>
    <row r="612" spans="1:9" x14ac:dyDescent="0.3">
      <c r="A612" t="s">
        <v>3246</v>
      </c>
      <c r="B612" t="s">
        <v>3247</v>
      </c>
      <c r="C612" t="s">
        <v>3248</v>
      </c>
      <c r="D612" t="s">
        <v>3249</v>
      </c>
      <c r="E612" t="s">
        <v>3250</v>
      </c>
      <c r="F612" t="s">
        <v>310</v>
      </c>
      <c r="G612" t="s">
        <v>15</v>
      </c>
      <c r="H612">
        <v>33345</v>
      </c>
      <c r="I612" t="s">
        <v>25</v>
      </c>
    </row>
    <row r="613" spans="1:9" x14ac:dyDescent="0.3">
      <c r="A613" t="s">
        <v>3251</v>
      </c>
      <c r="B613" t="s">
        <v>3252</v>
      </c>
      <c r="C613" t="s">
        <v>3253</v>
      </c>
      <c r="D613" t="s">
        <v>3254</v>
      </c>
      <c r="E613" t="s">
        <v>3255</v>
      </c>
      <c r="F613" t="s">
        <v>1925</v>
      </c>
      <c r="G613" t="s">
        <v>15</v>
      </c>
      <c r="H613">
        <v>71105</v>
      </c>
      <c r="I613" t="s">
        <v>25</v>
      </c>
    </row>
    <row r="614" spans="1:9" x14ac:dyDescent="0.3">
      <c r="A614" t="s">
        <v>3256</v>
      </c>
      <c r="B614" t="s">
        <v>3257</v>
      </c>
      <c r="D614" t="s">
        <v>3258</v>
      </c>
      <c r="E614" t="s">
        <v>3259</v>
      </c>
      <c r="F614" t="s">
        <v>521</v>
      </c>
      <c r="G614" t="s">
        <v>23</v>
      </c>
      <c r="H614" t="s">
        <v>738</v>
      </c>
      <c r="I614" t="s">
        <v>25</v>
      </c>
    </row>
    <row r="615" spans="1:9" x14ac:dyDescent="0.3">
      <c r="A615" t="s">
        <v>3260</v>
      </c>
      <c r="B615" t="s">
        <v>3261</v>
      </c>
      <c r="D615" t="s">
        <v>3262</v>
      </c>
      <c r="E615" t="s">
        <v>3263</v>
      </c>
      <c r="F615" t="s">
        <v>1285</v>
      </c>
      <c r="G615" t="s">
        <v>15</v>
      </c>
      <c r="H615">
        <v>94207</v>
      </c>
      <c r="I615" t="s">
        <v>25</v>
      </c>
    </row>
    <row r="616" spans="1:9" x14ac:dyDescent="0.3">
      <c r="A616" t="s">
        <v>3264</v>
      </c>
      <c r="B616" t="s">
        <v>3265</v>
      </c>
      <c r="D616" t="s">
        <v>3266</v>
      </c>
      <c r="E616" t="s">
        <v>3267</v>
      </c>
      <c r="F616" t="s">
        <v>693</v>
      </c>
      <c r="G616" t="s">
        <v>15</v>
      </c>
      <c r="H616">
        <v>37240</v>
      </c>
      <c r="I616" t="s">
        <v>25</v>
      </c>
    </row>
    <row r="617" spans="1:9" x14ac:dyDescent="0.3">
      <c r="A617" t="s">
        <v>3268</v>
      </c>
      <c r="B617" t="s">
        <v>3269</v>
      </c>
      <c r="C617" t="s">
        <v>3270</v>
      </c>
      <c r="D617" t="s">
        <v>3271</v>
      </c>
      <c r="E617" t="s">
        <v>3272</v>
      </c>
      <c r="F617" t="s">
        <v>744</v>
      </c>
      <c r="G617" t="s">
        <v>15</v>
      </c>
      <c r="H617">
        <v>58122</v>
      </c>
      <c r="I617" t="s">
        <v>16</v>
      </c>
    </row>
    <row r="618" spans="1:9" x14ac:dyDescent="0.3">
      <c r="A618" t="s">
        <v>3273</v>
      </c>
      <c r="B618" t="s">
        <v>3274</v>
      </c>
      <c r="C618" t="s">
        <v>3275</v>
      </c>
      <c r="D618" t="s">
        <v>3276</v>
      </c>
      <c r="E618" t="s">
        <v>3277</v>
      </c>
      <c r="F618" t="s">
        <v>3278</v>
      </c>
      <c r="G618" t="s">
        <v>219</v>
      </c>
      <c r="H618" t="s">
        <v>3279</v>
      </c>
      <c r="I618" t="s">
        <v>25</v>
      </c>
    </row>
    <row r="619" spans="1:9" x14ac:dyDescent="0.3">
      <c r="A619" t="s">
        <v>3280</v>
      </c>
      <c r="B619" t="s">
        <v>3281</v>
      </c>
      <c r="C619" t="s">
        <v>3282</v>
      </c>
      <c r="D619" t="s">
        <v>3283</v>
      </c>
      <c r="E619" t="s">
        <v>3284</v>
      </c>
      <c r="F619" t="s">
        <v>1068</v>
      </c>
      <c r="G619" t="s">
        <v>15</v>
      </c>
      <c r="H619">
        <v>74184</v>
      </c>
      <c r="I619" t="s">
        <v>25</v>
      </c>
    </row>
    <row r="620" spans="1:9" x14ac:dyDescent="0.3">
      <c r="A620" t="s">
        <v>3285</v>
      </c>
      <c r="B620" t="s">
        <v>3286</v>
      </c>
      <c r="C620" t="s">
        <v>3287</v>
      </c>
      <c r="D620" t="s">
        <v>3288</v>
      </c>
      <c r="E620" t="s">
        <v>3289</v>
      </c>
      <c r="F620" t="s">
        <v>128</v>
      </c>
      <c r="G620" t="s">
        <v>15</v>
      </c>
      <c r="H620">
        <v>10045</v>
      </c>
      <c r="I620" t="s">
        <v>16</v>
      </c>
    </row>
    <row r="621" spans="1:9" x14ac:dyDescent="0.3">
      <c r="A621" t="s">
        <v>3290</v>
      </c>
      <c r="B621" t="s">
        <v>3291</v>
      </c>
      <c r="C621" t="s">
        <v>3292</v>
      </c>
      <c r="D621" t="s">
        <v>3293</v>
      </c>
      <c r="E621" t="s">
        <v>3294</v>
      </c>
      <c r="F621" t="s">
        <v>3295</v>
      </c>
      <c r="G621" t="s">
        <v>15</v>
      </c>
      <c r="H621">
        <v>34642</v>
      </c>
      <c r="I621" t="s">
        <v>16</v>
      </c>
    </row>
    <row r="622" spans="1:9" x14ac:dyDescent="0.3">
      <c r="A622" t="s">
        <v>3296</v>
      </c>
      <c r="B622" t="s">
        <v>3297</v>
      </c>
      <c r="C622" t="s">
        <v>3298</v>
      </c>
      <c r="D622" t="s">
        <v>3299</v>
      </c>
      <c r="E622" t="s">
        <v>3300</v>
      </c>
      <c r="F622" t="s">
        <v>2405</v>
      </c>
      <c r="G622" t="s">
        <v>23</v>
      </c>
      <c r="H622" t="s">
        <v>2406</v>
      </c>
      <c r="I622" t="s">
        <v>25</v>
      </c>
    </row>
    <row r="623" spans="1:9" x14ac:dyDescent="0.3">
      <c r="A623" t="s">
        <v>3301</v>
      </c>
      <c r="B623" t="s">
        <v>3302</v>
      </c>
      <c r="C623" t="s">
        <v>3303</v>
      </c>
      <c r="D623" t="s">
        <v>3304</v>
      </c>
      <c r="E623" t="s">
        <v>3305</v>
      </c>
      <c r="F623" t="s">
        <v>110</v>
      </c>
      <c r="G623" t="s">
        <v>15</v>
      </c>
      <c r="H623">
        <v>97296</v>
      </c>
      <c r="I623" t="s">
        <v>25</v>
      </c>
    </row>
    <row r="624" spans="1:9" x14ac:dyDescent="0.3">
      <c r="A624" t="s">
        <v>3306</v>
      </c>
      <c r="B624" t="s">
        <v>3307</v>
      </c>
      <c r="C624" t="s">
        <v>3308</v>
      </c>
      <c r="E624" t="s">
        <v>3309</v>
      </c>
      <c r="F624" t="s">
        <v>1739</v>
      </c>
      <c r="G624" t="s">
        <v>15</v>
      </c>
      <c r="H624">
        <v>89115</v>
      </c>
      <c r="I624" t="s">
        <v>25</v>
      </c>
    </row>
    <row r="625" spans="1:9" x14ac:dyDescent="0.3">
      <c r="A625" t="s">
        <v>3310</v>
      </c>
      <c r="B625" t="s">
        <v>3311</v>
      </c>
      <c r="D625" t="s">
        <v>3312</v>
      </c>
      <c r="E625" t="s">
        <v>3313</v>
      </c>
      <c r="F625" t="s">
        <v>3314</v>
      </c>
      <c r="G625" t="s">
        <v>219</v>
      </c>
      <c r="H625" t="s">
        <v>3315</v>
      </c>
      <c r="I625" t="s">
        <v>25</v>
      </c>
    </row>
    <row r="626" spans="1:9" x14ac:dyDescent="0.3">
      <c r="A626" t="s">
        <v>3316</v>
      </c>
      <c r="B626" t="s">
        <v>3317</v>
      </c>
      <c r="C626" t="s">
        <v>3318</v>
      </c>
      <c r="E626" t="s">
        <v>3319</v>
      </c>
      <c r="F626" t="s">
        <v>3320</v>
      </c>
      <c r="G626" t="s">
        <v>23</v>
      </c>
      <c r="H626" t="s">
        <v>3321</v>
      </c>
      <c r="I626" t="s">
        <v>16</v>
      </c>
    </row>
    <row r="627" spans="1:9" x14ac:dyDescent="0.3">
      <c r="A627" t="s">
        <v>3322</v>
      </c>
      <c r="B627" t="s">
        <v>3323</v>
      </c>
      <c r="C627" t="s">
        <v>3324</v>
      </c>
      <c r="D627" t="s">
        <v>3325</v>
      </c>
      <c r="E627" t="s">
        <v>3326</v>
      </c>
      <c r="F627" t="s">
        <v>1396</v>
      </c>
      <c r="G627" t="s">
        <v>15</v>
      </c>
      <c r="H627">
        <v>94159</v>
      </c>
      <c r="I627" t="s">
        <v>25</v>
      </c>
    </row>
    <row r="628" spans="1:9" x14ac:dyDescent="0.3">
      <c r="A628" t="s">
        <v>3327</v>
      </c>
      <c r="B628" t="s">
        <v>3328</v>
      </c>
      <c r="C628" t="s">
        <v>3329</v>
      </c>
      <c r="D628" t="s">
        <v>3330</v>
      </c>
      <c r="E628" t="s">
        <v>3331</v>
      </c>
      <c r="F628" t="s">
        <v>3227</v>
      </c>
      <c r="G628" t="s">
        <v>15</v>
      </c>
      <c r="H628">
        <v>15274</v>
      </c>
      <c r="I628" t="s">
        <v>25</v>
      </c>
    </row>
    <row r="629" spans="1:9" x14ac:dyDescent="0.3">
      <c r="A629" t="s">
        <v>3332</v>
      </c>
      <c r="B629" t="s">
        <v>3333</v>
      </c>
      <c r="C629" t="s">
        <v>3334</v>
      </c>
      <c r="D629" t="s">
        <v>3335</v>
      </c>
      <c r="E629" t="s">
        <v>3336</v>
      </c>
      <c r="F629" t="s">
        <v>116</v>
      </c>
      <c r="G629" t="s">
        <v>15</v>
      </c>
      <c r="H629">
        <v>77281</v>
      </c>
      <c r="I629" t="s">
        <v>16</v>
      </c>
    </row>
    <row r="630" spans="1:9" x14ac:dyDescent="0.3">
      <c r="A630" t="s">
        <v>3337</v>
      </c>
      <c r="B630" t="s">
        <v>3338</v>
      </c>
      <c r="C630" t="s">
        <v>3339</v>
      </c>
      <c r="D630" t="s">
        <v>3340</v>
      </c>
      <c r="E630" t="s">
        <v>3341</v>
      </c>
      <c r="F630" t="s">
        <v>3342</v>
      </c>
      <c r="G630" t="s">
        <v>23</v>
      </c>
      <c r="H630" t="s">
        <v>122</v>
      </c>
      <c r="I630" t="s">
        <v>16</v>
      </c>
    </row>
    <row r="631" spans="1:9" x14ac:dyDescent="0.3">
      <c r="A631" t="s">
        <v>3343</v>
      </c>
      <c r="B631" t="s">
        <v>3344</v>
      </c>
      <c r="C631" t="s">
        <v>3345</v>
      </c>
      <c r="E631" t="s">
        <v>3346</v>
      </c>
      <c r="F631" t="s">
        <v>310</v>
      </c>
      <c r="G631" t="s">
        <v>15</v>
      </c>
      <c r="H631">
        <v>33345</v>
      </c>
      <c r="I631" t="s">
        <v>25</v>
      </c>
    </row>
    <row r="632" spans="1:9" x14ac:dyDescent="0.3">
      <c r="A632" t="s">
        <v>3347</v>
      </c>
      <c r="B632" t="s">
        <v>3348</v>
      </c>
      <c r="C632" t="s">
        <v>3349</v>
      </c>
      <c r="D632" t="s">
        <v>3350</v>
      </c>
      <c r="E632" t="s">
        <v>3351</v>
      </c>
      <c r="F632" t="s">
        <v>1504</v>
      </c>
      <c r="G632" t="s">
        <v>15</v>
      </c>
      <c r="H632">
        <v>76210</v>
      </c>
      <c r="I632" t="s">
        <v>25</v>
      </c>
    </row>
    <row r="633" spans="1:9" x14ac:dyDescent="0.3">
      <c r="A633" t="s">
        <v>3352</v>
      </c>
      <c r="B633" t="s">
        <v>3353</v>
      </c>
      <c r="C633" t="s">
        <v>3354</v>
      </c>
      <c r="D633" t="s">
        <v>3355</v>
      </c>
      <c r="E633" t="s">
        <v>3356</v>
      </c>
      <c r="F633" t="s">
        <v>2465</v>
      </c>
      <c r="G633" t="s">
        <v>23</v>
      </c>
      <c r="H633" t="s">
        <v>1014</v>
      </c>
      <c r="I633" t="s">
        <v>16</v>
      </c>
    </row>
    <row r="634" spans="1:9" x14ac:dyDescent="0.3">
      <c r="A634" t="s">
        <v>3357</v>
      </c>
      <c r="B634" t="s">
        <v>3358</v>
      </c>
      <c r="C634" t="s">
        <v>3359</v>
      </c>
      <c r="D634" t="s">
        <v>3360</v>
      </c>
      <c r="E634" t="s">
        <v>3361</v>
      </c>
      <c r="F634" t="s">
        <v>66</v>
      </c>
      <c r="G634" t="s">
        <v>15</v>
      </c>
      <c r="H634">
        <v>90005</v>
      </c>
      <c r="I634" t="s">
        <v>25</v>
      </c>
    </row>
    <row r="635" spans="1:9" x14ac:dyDescent="0.3">
      <c r="A635" t="s">
        <v>3362</v>
      </c>
      <c r="B635" t="s">
        <v>3363</v>
      </c>
      <c r="C635" t="s">
        <v>3364</v>
      </c>
      <c r="D635" t="s">
        <v>3365</v>
      </c>
      <c r="E635" t="s">
        <v>3366</v>
      </c>
      <c r="F635" t="s">
        <v>1291</v>
      </c>
      <c r="G635" t="s">
        <v>15</v>
      </c>
      <c r="H635">
        <v>18706</v>
      </c>
      <c r="I635" t="s">
        <v>25</v>
      </c>
    </row>
    <row r="636" spans="1:9" x14ac:dyDescent="0.3">
      <c r="A636" t="s">
        <v>3367</v>
      </c>
      <c r="B636" t="s">
        <v>3368</v>
      </c>
      <c r="C636" t="s">
        <v>3369</v>
      </c>
      <c r="D636" t="s">
        <v>3370</v>
      </c>
      <c r="E636" t="s">
        <v>3371</v>
      </c>
      <c r="F636" t="s">
        <v>1504</v>
      </c>
      <c r="G636" t="s">
        <v>15</v>
      </c>
      <c r="H636">
        <v>76205</v>
      </c>
      <c r="I636" t="s">
        <v>25</v>
      </c>
    </row>
    <row r="637" spans="1:9" x14ac:dyDescent="0.3">
      <c r="A637" t="s">
        <v>3372</v>
      </c>
      <c r="B637" t="s">
        <v>3373</v>
      </c>
      <c r="C637" t="s">
        <v>3374</v>
      </c>
      <c r="D637" t="s">
        <v>3375</v>
      </c>
      <c r="E637" t="s">
        <v>3376</v>
      </c>
      <c r="F637" t="s">
        <v>1235</v>
      </c>
      <c r="G637" t="s">
        <v>15</v>
      </c>
      <c r="H637">
        <v>64082</v>
      </c>
      <c r="I637" t="s">
        <v>16</v>
      </c>
    </row>
    <row r="638" spans="1:9" x14ac:dyDescent="0.3">
      <c r="A638" t="s">
        <v>3377</v>
      </c>
      <c r="B638" t="s">
        <v>3378</v>
      </c>
      <c r="C638" t="s">
        <v>3379</v>
      </c>
      <c r="D638" t="s">
        <v>3380</v>
      </c>
      <c r="E638" t="s">
        <v>3381</v>
      </c>
      <c r="F638" t="s">
        <v>232</v>
      </c>
      <c r="G638" t="s">
        <v>15</v>
      </c>
      <c r="H638">
        <v>72209</v>
      </c>
      <c r="I638" t="s">
        <v>16</v>
      </c>
    </row>
    <row r="639" spans="1:9" x14ac:dyDescent="0.3">
      <c r="A639" t="s">
        <v>3382</v>
      </c>
      <c r="B639" t="s">
        <v>3383</v>
      </c>
      <c r="C639" t="s">
        <v>3384</v>
      </c>
      <c r="D639" t="s">
        <v>3385</v>
      </c>
      <c r="E639" t="s">
        <v>3386</v>
      </c>
      <c r="F639" t="s">
        <v>3387</v>
      </c>
      <c r="G639" t="s">
        <v>23</v>
      </c>
      <c r="H639" t="s">
        <v>1086</v>
      </c>
      <c r="I639" t="s">
        <v>16</v>
      </c>
    </row>
    <row r="640" spans="1:9" x14ac:dyDescent="0.3">
      <c r="A640" t="s">
        <v>3388</v>
      </c>
      <c r="B640" t="s">
        <v>3389</v>
      </c>
      <c r="D640" t="s">
        <v>3390</v>
      </c>
      <c r="E640" t="s">
        <v>3391</v>
      </c>
      <c r="F640" t="s">
        <v>3008</v>
      </c>
      <c r="G640" t="s">
        <v>23</v>
      </c>
      <c r="H640" t="s">
        <v>3009</v>
      </c>
      <c r="I640" t="s">
        <v>16</v>
      </c>
    </row>
    <row r="641" spans="1:9" x14ac:dyDescent="0.3">
      <c r="A641" t="s">
        <v>3392</v>
      </c>
      <c r="B641" t="s">
        <v>3393</v>
      </c>
      <c r="C641" t="s">
        <v>3394</v>
      </c>
      <c r="D641" t="s">
        <v>3395</v>
      </c>
      <c r="E641" t="s">
        <v>3396</v>
      </c>
      <c r="F641" t="s">
        <v>1461</v>
      </c>
      <c r="G641" t="s">
        <v>15</v>
      </c>
      <c r="H641">
        <v>16534</v>
      </c>
      <c r="I641" t="s">
        <v>16</v>
      </c>
    </row>
    <row r="642" spans="1:9" x14ac:dyDescent="0.3">
      <c r="A642" t="s">
        <v>3397</v>
      </c>
      <c r="B642" t="s">
        <v>3398</v>
      </c>
      <c r="D642" t="s">
        <v>3399</v>
      </c>
      <c r="E642" t="s">
        <v>3400</v>
      </c>
      <c r="F642" t="s">
        <v>1487</v>
      </c>
      <c r="G642" t="s">
        <v>219</v>
      </c>
      <c r="H642" t="s">
        <v>1488</v>
      </c>
      <c r="I642" t="s">
        <v>25</v>
      </c>
    </row>
    <row r="643" spans="1:9" x14ac:dyDescent="0.3">
      <c r="A643" t="s">
        <v>3401</v>
      </c>
      <c r="B643" t="s">
        <v>3402</v>
      </c>
      <c r="C643" t="s">
        <v>3403</v>
      </c>
      <c r="D643" t="s">
        <v>3404</v>
      </c>
      <c r="E643" t="s">
        <v>3405</v>
      </c>
      <c r="F643" t="s">
        <v>3227</v>
      </c>
      <c r="G643" t="s">
        <v>15</v>
      </c>
      <c r="H643">
        <v>15255</v>
      </c>
      <c r="I643" t="s">
        <v>16</v>
      </c>
    </row>
    <row r="644" spans="1:9" x14ac:dyDescent="0.3">
      <c r="A644" t="s">
        <v>3406</v>
      </c>
      <c r="B644" t="s">
        <v>3407</v>
      </c>
      <c r="C644" t="s">
        <v>3408</v>
      </c>
      <c r="D644" t="s">
        <v>3409</v>
      </c>
      <c r="E644" t="s">
        <v>3410</v>
      </c>
      <c r="F644" t="s">
        <v>3411</v>
      </c>
      <c r="G644" t="s">
        <v>219</v>
      </c>
      <c r="H644" t="s">
        <v>3412</v>
      </c>
      <c r="I644" t="s">
        <v>16</v>
      </c>
    </row>
    <row r="645" spans="1:9" x14ac:dyDescent="0.3">
      <c r="A645" t="s">
        <v>3413</v>
      </c>
      <c r="B645" t="s">
        <v>3414</v>
      </c>
      <c r="C645" t="s">
        <v>3415</v>
      </c>
      <c r="E645" t="s">
        <v>3416</v>
      </c>
      <c r="F645" t="s">
        <v>471</v>
      </c>
      <c r="G645" t="s">
        <v>15</v>
      </c>
      <c r="H645">
        <v>75260</v>
      </c>
      <c r="I645" t="s">
        <v>16</v>
      </c>
    </row>
    <row r="646" spans="1:9" x14ac:dyDescent="0.3">
      <c r="A646" t="s">
        <v>3417</v>
      </c>
      <c r="B646" t="s">
        <v>3418</v>
      </c>
      <c r="D646" t="s">
        <v>3419</v>
      </c>
      <c r="E646" t="s">
        <v>3420</v>
      </c>
      <c r="F646" t="s">
        <v>1993</v>
      </c>
      <c r="G646" t="s">
        <v>15</v>
      </c>
      <c r="H646">
        <v>33233</v>
      </c>
      <c r="I646" t="s">
        <v>25</v>
      </c>
    </row>
    <row r="647" spans="1:9" x14ac:dyDescent="0.3">
      <c r="A647" t="s">
        <v>3421</v>
      </c>
      <c r="B647" t="s">
        <v>3422</v>
      </c>
      <c r="C647" t="s">
        <v>3423</v>
      </c>
      <c r="D647" t="s">
        <v>3424</v>
      </c>
      <c r="E647" t="s">
        <v>3425</v>
      </c>
      <c r="F647" t="s">
        <v>3426</v>
      </c>
      <c r="G647" t="s">
        <v>15</v>
      </c>
      <c r="H647">
        <v>76905</v>
      </c>
      <c r="I647" t="s">
        <v>16</v>
      </c>
    </row>
    <row r="648" spans="1:9" x14ac:dyDescent="0.3">
      <c r="A648" t="s">
        <v>3427</v>
      </c>
      <c r="B648" t="s">
        <v>3428</v>
      </c>
      <c r="C648" t="s">
        <v>3429</v>
      </c>
      <c r="D648" t="s">
        <v>3430</v>
      </c>
      <c r="E648" t="s">
        <v>3431</v>
      </c>
      <c r="F648" t="s">
        <v>1142</v>
      </c>
      <c r="G648" t="s">
        <v>15</v>
      </c>
      <c r="H648">
        <v>12205</v>
      </c>
      <c r="I648" t="s">
        <v>16</v>
      </c>
    </row>
    <row r="649" spans="1:9" x14ac:dyDescent="0.3">
      <c r="A649" t="s">
        <v>3432</v>
      </c>
      <c r="B649" t="s">
        <v>3433</v>
      </c>
      <c r="C649" t="s">
        <v>3434</v>
      </c>
      <c r="D649" t="s">
        <v>3435</v>
      </c>
      <c r="E649" t="s">
        <v>3436</v>
      </c>
      <c r="F649" t="s">
        <v>3437</v>
      </c>
      <c r="G649" t="s">
        <v>219</v>
      </c>
      <c r="H649" t="s">
        <v>3438</v>
      </c>
      <c r="I649" t="s">
        <v>16</v>
      </c>
    </row>
    <row r="650" spans="1:9" x14ac:dyDescent="0.3">
      <c r="A650" t="s">
        <v>3439</v>
      </c>
      <c r="B650" t="s">
        <v>3440</v>
      </c>
      <c r="C650" t="s">
        <v>3441</v>
      </c>
      <c r="D650" t="s">
        <v>3442</v>
      </c>
      <c r="E650" t="s">
        <v>3443</v>
      </c>
      <c r="F650" t="s">
        <v>425</v>
      </c>
      <c r="G650" t="s">
        <v>15</v>
      </c>
      <c r="H650">
        <v>43240</v>
      </c>
      <c r="I650" t="s">
        <v>25</v>
      </c>
    </row>
    <row r="651" spans="1:9" x14ac:dyDescent="0.3">
      <c r="A651" t="s">
        <v>3444</v>
      </c>
      <c r="B651" t="s">
        <v>3445</v>
      </c>
      <c r="C651" t="s">
        <v>3446</v>
      </c>
      <c r="D651" t="s">
        <v>3447</v>
      </c>
      <c r="E651" t="s">
        <v>3448</v>
      </c>
      <c r="F651" t="s">
        <v>3449</v>
      </c>
      <c r="G651" t="s">
        <v>219</v>
      </c>
      <c r="H651" t="s">
        <v>3450</v>
      </c>
      <c r="I651" t="s">
        <v>25</v>
      </c>
    </row>
    <row r="652" spans="1:9" x14ac:dyDescent="0.3">
      <c r="A652" t="s">
        <v>3451</v>
      </c>
      <c r="B652" t="s">
        <v>3452</v>
      </c>
      <c r="C652" t="s">
        <v>3453</v>
      </c>
      <c r="D652" t="s">
        <v>3454</v>
      </c>
      <c r="E652" t="s">
        <v>3455</v>
      </c>
      <c r="F652" t="s">
        <v>542</v>
      </c>
      <c r="G652" t="s">
        <v>15</v>
      </c>
      <c r="H652">
        <v>92883</v>
      </c>
      <c r="I652" t="s">
        <v>16</v>
      </c>
    </row>
    <row r="653" spans="1:9" x14ac:dyDescent="0.3">
      <c r="A653" t="s">
        <v>3456</v>
      </c>
      <c r="B653" t="s">
        <v>3457</v>
      </c>
      <c r="D653" t="s">
        <v>3458</v>
      </c>
      <c r="E653" t="s">
        <v>3459</v>
      </c>
      <c r="F653" t="s">
        <v>304</v>
      </c>
      <c r="G653" t="s">
        <v>15</v>
      </c>
      <c r="H653">
        <v>20436</v>
      </c>
      <c r="I653" t="s">
        <v>25</v>
      </c>
    </row>
    <row r="654" spans="1:9" x14ac:dyDescent="0.3">
      <c r="A654" t="s">
        <v>3460</v>
      </c>
      <c r="B654" t="s">
        <v>3461</v>
      </c>
      <c r="C654" t="s">
        <v>3462</v>
      </c>
      <c r="E654" t="s">
        <v>3463</v>
      </c>
      <c r="F654" t="s">
        <v>3464</v>
      </c>
      <c r="G654" t="s">
        <v>23</v>
      </c>
      <c r="H654" t="s">
        <v>24</v>
      </c>
      <c r="I654" t="s">
        <v>25</v>
      </c>
    </row>
    <row r="655" spans="1:9" x14ac:dyDescent="0.3">
      <c r="A655" t="s">
        <v>3465</v>
      </c>
      <c r="B655" t="s">
        <v>3466</v>
      </c>
      <c r="C655" t="s">
        <v>3467</v>
      </c>
      <c r="D655" t="s">
        <v>3468</v>
      </c>
      <c r="E655" t="s">
        <v>3469</v>
      </c>
      <c r="F655" t="s">
        <v>333</v>
      </c>
      <c r="G655" t="s">
        <v>15</v>
      </c>
      <c r="H655">
        <v>43610</v>
      </c>
      <c r="I655" t="s">
        <v>25</v>
      </c>
    </row>
    <row r="656" spans="1:9" x14ac:dyDescent="0.3">
      <c r="A656" t="s">
        <v>3470</v>
      </c>
      <c r="B656" t="s">
        <v>3471</v>
      </c>
      <c r="C656" t="s">
        <v>3472</v>
      </c>
      <c r="D656" t="s">
        <v>3473</v>
      </c>
      <c r="E656" t="s">
        <v>3474</v>
      </c>
      <c r="F656" t="s">
        <v>304</v>
      </c>
      <c r="G656" t="s">
        <v>15</v>
      </c>
      <c r="H656">
        <v>20088</v>
      </c>
      <c r="I656" t="s">
        <v>25</v>
      </c>
    </row>
    <row r="657" spans="1:9" x14ac:dyDescent="0.3">
      <c r="A657" t="s">
        <v>3475</v>
      </c>
      <c r="B657" t="s">
        <v>3476</v>
      </c>
      <c r="C657" t="s">
        <v>3477</v>
      </c>
      <c r="E657" t="s">
        <v>3478</v>
      </c>
      <c r="F657" t="s">
        <v>3479</v>
      </c>
      <c r="G657" t="s">
        <v>15</v>
      </c>
      <c r="H657">
        <v>52405</v>
      </c>
      <c r="I657" t="s">
        <v>16</v>
      </c>
    </row>
    <row r="658" spans="1:9" x14ac:dyDescent="0.3">
      <c r="A658" t="s">
        <v>3480</v>
      </c>
      <c r="B658" t="s">
        <v>3481</v>
      </c>
      <c r="C658" t="s">
        <v>3482</v>
      </c>
      <c r="E658" t="s">
        <v>3483</v>
      </c>
      <c r="F658" t="s">
        <v>194</v>
      </c>
      <c r="G658" t="s">
        <v>15</v>
      </c>
      <c r="H658">
        <v>80045</v>
      </c>
      <c r="I658" t="s">
        <v>25</v>
      </c>
    </row>
    <row r="659" spans="1:9" x14ac:dyDescent="0.3">
      <c r="A659" t="s">
        <v>3484</v>
      </c>
      <c r="B659" t="s">
        <v>3485</v>
      </c>
      <c r="C659" t="s">
        <v>3486</v>
      </c>
      <c r="D659" t="s">
        <v>3487</v>
      </c>
      <c r="E659" t="s">
        <v>3488</v>
      </c>
      <c r="F659" t="s">
        <v>3489</v>
      </c>
      <c r="G659" t="s">
        <v>15</v>
      </c>
      <c r="H659">
        <v>94089</v>
      </c>
      <c r="I659" t="s">
        <v>16</v>
      </c>
    </row>
    <row r="660" spans="1:9" x14ac:dyDescent="0.3">
      <c r="A660" t="s">
        <v>3490</v>
      </c>
      <c r="B660" t="s">
        <v>3491</v>
      </c>
      <c r="E660" t="s">
        <v>3492</v>
      </c>
      <c r="F660" t="s">
        <v>2934</v>
      </c>
      <c r="G660" t="s">
        <v>23</v>
      </c>
      <c r="H660" t="s">
        <v>2935</v>
      </c>
      <c r="I660" t="s">
        <v>16</v>
      </c>
    </row>
    <row r="661" spans="1:9" x14ac:dyDescent="0.3">
      <c r="A661" t="s">
        <v>3493</v>
      </c>
      <c r="B661" t="s">
        <v>3494</v>
      </c>
      <c r="C661" t="s">
        <v>3495</v>
      </c>
      <c r="D661" t="s">
        <v>3496</v>
      </c>
      <c r="E661" t="s">
        <v>3497</v>
      </c>
      <c r="F661" t="s">
        <v>3498</v>
      </c>
      <c r="G661" t="s">
        <v>23</v>
      </c>
      <c r="H661" t="s">
        <v>3009</v>
      </c>
      <c r="I661" t="s">
        <v>16</v>
      </c>
    </row>
    <row r="662" spans="1:9" x14ac:dyDescent="0.3">
      <c r="A662" t="s">
        <v>3499</v>
      </c>
      <c r="B662" t="s">
        <v>3500</v>
      </c>
      <c r="C662" t="s">
        <v>3501</v>
      </c>
      <c r="D662" t="s">
        <v>3502</v>
      </c>
      <c r="E662" t="s">
        <v>3503</v>
      </c>
      <c r="F662" t="s">
        <v>1048</v>
      </c>
      <c r="G662" t="s">
        <v>15</v>
      </c>
      <c r="H662">
        <v>48930</v>
      </c>
      <c r="I662" t="s">
        <v>25</v>
      </c>
    </row>
    <row r="663" spans="1:9" x14ac:dyDescent="0.3">
      <c r="A663" t="s">
        <v>3504</v>
      </c>
      <c r="B663" t="s">
        <v>3505</v>
      </c>
      <c r="C663" t="s">
        <v>3506</v>
      </c>
      <c r="D663" t="s">
        <v>3507</v>
      </c>
      <c r="E663" t="s">
        <v>3508</v>
      </c>
      <c r="F663" t="s">
        <v>116</v>
      </c>
      <c r="G663" t="s">
        <v>15</v>
      </c>
      <c r="H663">
        <v>77281</v>
      </c>
      <c r="I663" t="s">
        <v>16</v>
      </c>
    </row>
    <row r="664" spans="1:9" x14ac:dyDescent="0.3">
      <c r="A664" t="s">
        <v>3509</v>
      </c>
      <c r="B664" t="s">
        <v>3510</v>
      </c>
      <c r="C664" t="s">
        <v>3511</v>
      </c>
      <c r="E664" t="s">
        <v>3512</v>
      </c>
      <c r="F664" t="s">
        <v>3513</v>
      </c>
      <c r="G664" t="s">
        <v>15</v>
      </c>
      <c r="H664">
        <v>37131</v>
      </c>
      <c r="I664" t="s">
        <v>25</v>
      </c>
    </row>
    <row r="665" spans="1:9" x14ac:dyDescent="0.3">
      <c r="A665" t="s">
        <v>3514</v>
      </c>
      <c r="B665" t="s">
        <v>3515</v>
      </c>
      <c r="C665" t="s">
        <v>3516</v>
      </c>
      <c r="E665" t="s">
        <v>3517</v>
      </c>
      <c r="F665" t="s">
        <v>226</v>
      </c>
      <c r="G665" t="s">
        <v>15</v>
      </c>
      <c r="H665">
        <v>25362</v>
      </c>
      <c r="I665" t="s">
        <v>25</v>
      </c>
    </row>
    <row r="666" spans="1:9" x14ac:dyDescent="0.3">
      <c r="A666" t="s">
        <v>3518</v>
      </c>
      <c r="B666" t="s">
        <v>3519</v>
      </c>
      <c r="C666" t="s">
        <v>3520</v>
      </c>
      <c r="D666" t="s">
        <v>3521</v>
      </c>
      <c r="E666" t="s">
        <v>3522</v>
      </c>
      <c r="F666" t="s">
        <v>1461</v>
      </c>
      <c r="G666" t="s">
        <v>15</v>
      </c>
      <c r="H666">
        <v>16534</v>
      </c>
      <c r="I666" t="s">
        <v>25</v>
      </c>
    </row>
    <row r="667" spans="1:9" x14ac:dyDescent="0.3">
      <c r="A667" t="s">
        <v>3523</v>
      </c>
      <c r="B667" t="s">
        <v>3524</v>
      </c>
      <c r="C667" t="s">
        <v>3525</v>
      </c>
      <c r="D667" t="s">
        <v>3526</v>
      </c>
      <c r="E667" t="s">
        <v>3527</v>
      </c>
      <c r="F667" t="s">
        <v>2332</v>
      </c>
      <c r="G667" t="s">
        <v>15</v>
      </c>
      <c r="H667">
        <v>39204</v>
      </c>
      <c r="I667" t="s">
        <v>16</v>
      </c>
    </row>
    <row r="668" spans="1:9" x14ac:dyDescent="0.3">
      <c r="A668" t="s">
        <v>3528</v>
      </c>
      <c r="B668" t="s">
        <v>3529</v>
      </c>
      <c r="C668" t="s">
        <v>3530</v>
      </c>
      <c r="D668" t="s">
        <v>3531</v>
      </c>
      <c r="E668" t="s">
        <v>3532</v>
      </c>
      <c r="F668" t="s">
        <v>1167</v>
      </c>
      <c r="G668" t="s">
        <v>15</v>
      </c>
      <c r="H668">
        <v>79491</v>
      </c>
      <c r="I668" t="s">
        <v>25</v>
      </c>
    </row>
    <row r="669" spans="1:9" x14ac:dyDescent="0.3">
      <c r="A669" t="s">
        <v>3533</v>
      </c>
      <c r="B669" t="s">
        <v>3534</v>
      </c>
      <c r="C669" t="s">
        <v>3535</v>
      </c>
      <c r="D669" t="s">
        <v>3536</v>
      </c>
      <c r="E669" t="s">
        <v>3537</v>
      </c>
      <c r="F669" t="s">
        <v>3538</v>
      </c>
      <c r="G669" t="s">
        <v>23</v>
      </c>
      <c r="H669" t="s">
        <v>189</v>
      </c>
      <c r="I669" t="s">
        <v>25</v>
      </c>
    </row>
    <row r="670" spans="1:9" x14ac:dyDescent="0.3">
      <c r="A670" t="s">
        <v>3539</v>
      </c>
      <c r="B670" t="s">
        <v>3540</v>
      </c>
      <c r="C670" t="s">
        <v>3541</v>
      </c>
      <c r="D670" t="s">
        <v>3542</v>
      </c>
      <c r="E670" t="s">
        <v>3543</v>
      </c>
      <c r="F670" t="s">
        <v>3086</v>
      </c>
      <c r="G670" t="s">
        <v>15</v>
      </c>
      <c r="H670">
        <v>27717</v>
      </c>
      <c r="I670" t="s">
        <v>16</v>
      </c>
    </row>
    <row r="671" spans="1:9" x14ac:dyDescent="0.3">
      <c r="A671" t="s">
        <v>3544</v>
      </c>
      <c r="B671" t="s">
        <v>3545</v>
      </c>
      <c r="C671" t="s">
        <v>3546</v>
      </c>
      <c r="D671" t="s">
        <v>3547</v>
      </c>
      <c r="E671" t="s">
        <v>3548</v>
      </c>
      <c r="F671" t="s">
        <v>3549</v>
      </c>
      <c r="G671" t="s">
        <v>15</v>
      </c>
      <c r="H671">
        <v>29505</v>
      </c>
      <c r="I671" t="s">
        <v>25</v>
      </c>
    </row>
    <row r="672" spans="1:9" x14ac:dyDescent="0.3">
      <c r="A672" t="s">
        <v>3550</v>
      </c>
      <c r="B672" t="s">
        <v>3551</v>
      </c>
      <c r="C672" t="s">
        <v>3552</v>
      </c>
      <c r="D672" t="s">
        <v>3553</v>
      </c>
      <c r="E672" t="s">
        <v>3554</v>
      </c>
      <c r="F672" t="s">
        <v>3555</v>
      </c>
      <c r="G672" t="s">
        <v>15</v>
      </c>
      <c r="H672">
        <v>13205</v>
      </c>
      <c r="I672" t="s">
        <v>16</v>
      </c>
    </row>
    <row r="673" spans="1:9" x14ac:dyDescent="0.3">
      <c r="A673" t="s">
        <v>3556</v>
      </c>
      <c r="B673" t="s">
        <v>3557</v>
      </c>
      <c r="C673" t="s">
        <v>3558</v>
      </c>
      <c r="D673" t="s">
        <v>3559</v>
      </c>
      <c r="E673" t="s">
        <v>3560</v>
      </c>
      <c r="F673" t="s">
        <v>2118</v>
      </c>
      <c r="G673" t="s">
        <v>15</v>
      </c>
      <c r="H673">
        <v>30245</v>
      </c>
      <c r="I673" t="s">
        <v>25</v>
      </c>
    </row>
    <row r="674" spans="1:9" x14ac:dyDescent="0.3">
      <c r="A674" t="s">
        <v>3561</v>
      </c>
      <c r="B674" t="s">
        <v>3562</v>
      </c>
      <c r="C674" t="s">
        <v>3563</v>
      </c>
      <c r="E674" t="s">
        <v>3564</v>
      </c>
      <c r="F674" t="s">
        <v>116</v>
      </c>
      <c r="G674" t="s">
        <v>15</v>
      </c>
      <c r="H674">
        <v>77070</v>
      </c>
      <c r="I674" t="s">
        <v>16</v>
      </c>
    </row>
    <row r="675" spans="1:9" x14ac:dyDescent="0.3">
      <c r="A675" t="s">
        <v>3565</v>
      </c>
      <c r="B675" t="s">
        <v>3566</v>
      </c>
      <c r="C675" t="s">
        <v>3567</v>
      </c>
      <c r="D675" t="s">
        <v>3568</v>
      </c>
      <c r="E675" t="s">
        <v>3569</v>
      </c>
      <c r="F675" t="s">
        <v>532</v>
      </c>
      <c r="G675" t="s">
        <v>15</v>
      </c>
      <c r="H675">
        <v>66160</v>
      </c>
      <c r="I675" t="s">
        <v>16</v>
      </c>
    </row>
    <row r="676" spans="1:9" x14ac:dyDescent="0.3">
      <c r="A676" t="s">
        <v>3570</v>
      </c>
      <c r="B676" t="s">
        <v>3571</v>
      </c>
      <c r="C676" t="s">
        <v>3572</v>
      </c>
      <c r="D676" t="s">
        <v>3573</v>
      </c>
      <c r="E676" t="s">
        <v>3574</v>
      </c>
      <c r="F676" t="s">
        <v>3575</v>
      </c>
      <c r="G676" t="s">
        <v>15</v>
      </c>
      <c r="H676">
        <v>34282</v>
      </c>
      <c r="I676" t="s">
        <v>16</v>
      </c>
    </row>
    <row r="677" spans="1:9" x14ac:dyDescent="0.3">
      <c r="A677" t="s">
        <v>3576</v>
      </c>
      <c r="B677" t="s">
        <v>3577</v>
      </c>
      <c r="D677" t="s">
        <v>3578</v>
      </c>
      <c r="E677" t="s">
        <v>3579</v>
      </c>
      <c r="F677" t="s">
        <v>3580</v>
      </c>
      <c r="G677" t="s">
        <v>15</v>
      </c>
      <c r="H677">
        <v>18105</v>
      </c>
      <c r="I677" t="s">
        <v>16</v>
      </c>
    </row>
    <row r="678" spans="1:9" x14ac:dyDescent="0.3">
      <c r="A678" t="s">
        <v>3581</v>
      </c>
      <c r="B678" t="s">
        <v>3582</v>
      </c>
      <c r="D678" t="s">
        <v>3583</v>
      </c>
      <c r="E678" t="s">
        <v>3584</v>
      </c>
      <c r="F678" t="s">
        <v>3585</v>
      </c>
      <c r="G678" t="s">
        <v>15</v>
      </c>
      <c r="H678">
        <v>23663</v>
      </c>
      <c r="I678" t="s">
        <v>25</v>
      </c>
    </row>
    <row r="679" spans="1:9" x14ac:dyDescent="0.3">
      <c r="A679" t="s">
        <v>3586</v>
      </c>
      <c r="B679" t="s">
        <v>3587</v>
      </c>
      <c r="C679" t="s">
        <v>3588</v>
      </c>
      <c r="D679" t="s">
        <v>3589</v>
      </c>
      <c r="E679" t="s">
        <v>3590</v>
      </c>
      <c r="F679" t="s">
        <v>2200</v>
      </c>
      <c r="G679" t="s">
        <v>23</v>
      </c>
      <c r="H679" t="s">
        <v>2201</v>
      </c>
      <c r="I679" t="s">
        <v>25</v>
      </c>
    </row>
    <row r="680" spans="1:9" x14ac:dyDescent="0.3">
      <c r="A680" t="s">
        <v>3591</v>
      </c>
      <c r="B680" t="s">
        <v>3592</v>
      </c>
      <c r="C680" t="s">
        <v>3593</v>
      </c>
      <c r="D680" t="s">
        <v>3594</v>
      </c>
      <c r="E680" t="s">
        <v>3595</v>
      </c>
      <c r="F680" t="s">
        <v>3596</v>
      </c>
      <c r="G680" t="s">
        <v>15</v>
      </c>
      <c r="H680">
        <v>67260</v>
      </c>
      <c r="I680" t="s">
        <v>16</v>
      </c>
    </row>
    <row r="681" spans="1:9" x14ac:dyDescent="0.3">
      <c r="A681" t="s">
        <v>3597</v>
      </c>
      <c r="B681" t="s">
        <v>3598</v>
      </c>
      <c r="C681" t="s">
        <v>3599</v>
      </c>
      <c r="D681" t="s">
        <v>3600</v>
      </c>
      <c r="E681" t="s">
        <v>3601</v>
      </c>
      <c r="F681" t="s">
        <v>3437</v>
      </c>
      <c r="G681" t="s">
        <v>219</v>
      </c>
      <c r="H681" t="s">
        <v>3438</v>
      </c>
      <c r="I681" t="s">
        <v>25</v>
      </c>
    </row>
    <row r="682" spans="1:9" x14ac:dyDescent="0.3">
      <c r="A682" t="s">
        <v>3602</v>
      </c>
      <c r="B682" t="s">
        <v>3603</v>
      </c>
      <c r="C682" t="s">
        <v>3604</v>
      </c>
      <c r="E682" t="s">
        <v>3605</v>
      </c>
      <c r="F682" t="s">
        <v>1633</v>
      </c>
      <c r="G682" t="s">
        <v>15</v>
      </c>
      <c r="H682">
        <v>6816</v>
      </c>
      <c r="I682" t="s">
        <v>25</v>
      </c>
    </row>
    <row r="683" spans="1:9" x14ac:dyDescent="0.3">
      <c r="A683" t="s">
        <v>3606</v>
      </c>
      <c r="B683" t="s">
        <v>3607</v>
      </c>
      <c r="C683" t="s">
        <v>3608</v>
      </c>
      <c r="D683" t="s">
        <v>3609</v>
      </c>
      <c r="E683" t="s">
        <v>3610</v>
      </c>
      <c r="F683" t="s">
        <v>320</v>
      </c>
      <c r="G683" t="s">
        <v>219</v>
      </c>
      <c r="H683" t="s">
        <v>321</v>
      </c>
      <c r="I683" t="s">
        <v>16</v>
      </c>
    </row>
    <row r="684" spans="1:9" x14ac:dyDescent="0.3">
      <c r="A684" t="s">
        <v>3611</v>
      </c>
      <c r="B684" t="s">
        <v>3612</v>
      </c>
      <c r="C684" t="s">
        <v>3613</v>
      </c>
      <c r="D684" t="s">
        <v>3614</v>
      </c>
      <c r="E684" t="s">
        <v>3615</v>
      </c>
      <c r="F684" t="s">
        <v>1881</v>
      </c>
      <c r="G684" t="s">
        <v>15</v>
      </c>
      <c r="H684">
        <v>32209</v>
      </c>
      <c r="I684" t="s">
        <v>16</v>
      </c>
    </row>
    <row r="685" spans="1:9" x14ac:dyDescent="0.3">
      <c r="A685" t="s">
        <v>3616</v>
      </c>
      <c r="B685" t="s">
        <v>3617</v>
      </c>
      <c r="C685" t="s">
        <v>3618</v>
      </c>
      <c r="D685" t="s">
        <v>3619</v>
      </c>
      <c r="E685" t="s">
        <v>3620</v>
      </c>
      <c r="F685" t="s">
        <v>116</v>
      </c>
      <c r="G685" t="s">
        <v>15</v>
      </c>
      <c r="H685">
        <v>77299</v>
      </c>
      <c r="I685" t="s">
        <v>25</v>
      </c>
    </row>
    <row r="686" spans="1:9" x14ac:dyDescent="0.3">
      <c r="A686" t="s">
        <v>3621</v>
      </c>
      <c r="B686" t="s">
        <v>3622</v>
      </c>
      <c r="D686" t="s">
        <v>3623</v>
      </c>
      <c r="E686" t="s">
        <v>3624</v>
      </c>
      <c r="F686" t="s">
        <v>110</v>
      </c>
      <c r="G686" t="s">
        <v>15</v>
      </c>
      <c r="H686">
        <v>97255</v>
      </c>
      <c r="I686" t="s">
        <v>25</v>
      </c>
    </row>
    <row r="687" spans="1:9" x14ac:dyDescent="0.3">
      <c r="A687" t="s">
        <v>3625</v>
      </c>
      <c r="B687" t="s">
        <v>3626</v>
      </c>
      <c r="C687" t="s">
        <v>3627</v>
      </c>
      <c r="D687" t="s">
        <v>3628</v>
      </c>
      <c r="E687" t="s">
        <v>3629</v>
      </c>
      <c r="F687" t="s">
        <v>1223</v>
      </c>
      <c r="G687" t="s">
        <v>15</v>
      </c>
      <c r="H687">
        <v>91186</v>
      </c>
      <c r="I687" t="s">
        <v>16</v>
      </c>
    </row>
    <row r="688" spans="1:9" x14ac:dyDescent="0.3">
      <c r="A688" t="s">
        <v>3630</v>
      </c>
      <c r="B688" t="s">
        <v>3631</v>
      </c>
      <c r="C688" t="s">
        <v>3632</v>
      </c>
      <c r="D688" t="s">
        <v>3633</v>
      </c>
      <c r="E688" t="s">
        <v>3634</v>
      </c>
      <c r="F688" t="s">
        <v>771</v>
      </c>
      <c r="G688" t="s">
        <v>15</v>
      </c>
      <c r="H688">
        <v>92725</v>
      </c>
      <c r="I688" t="s">
        <v>16</v>
      </c>
    </row>
    <row r="689" spans="1:9" x14ac:dyDescent="0.3">
      <c r="A689" t="s">
        <v>3635</v>
      </c>
      <c r="B689" t="s">
        <v>3636</v>
      </c>
      <c r="C689" t="s">
        <v>3637</v>
      </c>
      <c r="D689" t="s">
        <v>3638</v>
      </c>
      <c r="E689" t="s">
        <v>3639</v>
      </c>
      <c r="F689" t="s">
        <v>77</v>
      </c>
      <c r="G689" t="s">
        <v>15</v>
      </c>
      <c r="H689">
        <v>95160</v>
      </c>
      <c r="I689" t="s">
        <v>25</v>
      </c>
    </row>
    <row r="690" spans="1:9" x14ac:dyDescent="0.3">
      <c r="A690" t="s">
        <v>3640</v>
      </c>
      <c r="B690" t="s">
        <v>3641</v>
      </c>
      <c r="C690" t="s">
        <v>3642</v>
      </c>
      <c r="D690" t="s">
        <v>3643</v>
      </c>
      <c r="E690" t="s">
        <v>3644</v>
      </c>
      <c r="F690" t="s">
        <v>3645</v>
      </c>
      <c r="G690" t="s">
        <v>23</v>
      </c>
      <c r="H690" t="s">
        <v>134</v>
      </c>
      <c r="I690" t="s">
        <v>25</v>
      </c>
    </row>
    <row r="691" spans="1:9" x14ac:dyDescent="0.3">
      <c r="A691" t="s">
        <v>3646</v>
      </c>
      <c r="B691" t="s">
        <v>3647</v>
      </c>
      <c r="C691" t="s">
        <v>3648</v>
      </c>
      <c r="D691" t="s">
        <v>3649</v>
      </c>
      <c r="E691" t="s">
        <v>3650</v>
      </c>
      <c r="F691" t="s">
        <v>489</v>
      </c>
      <c r="G691" t="s">
        <v>15</v>
      </c>
      <c r="H691">
        <v>80935</v>
      </c>
      <c r="I691" t="s">
        <v>25</v>
      </c>
    </row>
    <row r="692" spans="1:9" x14ac:dyDescent="0.3">
      <c r="A692" t="s">
        <v>3651</v>
      </c>
      <c r="B692" t="s">
        <v>3652</v>
      </c>
      <c r="E692" t="s">
        <v>3653</v>
      </c>
      <c r="F692" t="s">
        <v>333</v>
      </c>
      <c r="G692" t="s">
        <v>15</v>
      </c>
      <c r="H692">
        <v>43605</v>
      </c>
      <c r="I692" t="s">
        <v>25</v>
      </c>
    </row>
    <row r="693" spans="1:9" x14ac:dyDescent="0.3">
      <c r="A693" t="s">
        <v>3654</v>
      </c>
      <c r="B693" t="s">
        <v>3655</v>
      </c>
      <c r="C693" t="s">
        <v>3656</v>
      </c>
      <c r="D693" t="s">
        <v>3657</v>
      </c>
      <c r="E693" t="s">
        <v>3658</v>
      </c>
      <c r="F693" t="s">
        <v>1826</v>
      </c>
      <c r="G693" t="s">
        <v>15</v>
      </c>
      <c r="H693">
        <v>33436</v>
      </c>
      <c r="I693" t="s">
        <v>16</v>
      </c>
    </row>
    <row r="694" spans="1:9" x14ac:dyDescent="0.3">
      <c r="A694" t="s">
        <v>3659</v>
      </c>
      <c r="B694" t="s">
        <v>3660</v>
      </c>
      <c r="C694" t="s">
        <v>3661</v>
      </c>
      <c r="D694" t="s">
        <v>3662</v>
      </c>
      <c r="E694" t="s">
        <v>3663</v>
      </c>
      <c r="F694" t="s">
        <v>1332</v>
      </c>
      <c r="G694" t="s">
        <v>15</v>
      </c>
      <c r="H694">
        <v>45999</v>
      </c>
      <c r="I694" t="s">
        <v>25</v>
      </c>
    </row>
    <row r="695" spans="1:9" x14ac:dyDescent="0.3">
      <c r="A695" t="s">
        <v>3664</v>
      </c>
      <c r="B695" t="s">
        <v>3665</v>
      </c>
      <c r="C695" t="s">
        <v>3666</v>
      </c>
      <c r="D695" t="s">
        <v>3667</v>
      </c>
      <c r="E695" t="s">
        <v>3668</v>
      </c>
      <c r="F695" t="s">
        <v>99</v>
      </c>
      <c r="G695" t="s">
        <v>15</v>
      </c>
      <c r="H695">
        <v>63121</v>
      </c>
      <c r="I695" t="s">
        <v>16</v>
      </c>
    </row>
    <row r="696" spans="1:9" x14ac:dyDescent="0.3">
      <c r="A696" t="s">
        <v>3669</v>
      </c>
      <c r="B696" t="s">
        <v>3670</v>
      </c>
      <c r="C696" t="s">
        <v>3671</v>
      </c>
      <c r="D696" t="s">
        <v>3672</v>
      </c>
      <c r="E696" t="s">
        <v>3673</v>
      </c>
      <c r="F696" t="s">
        <v>3674</v>
      </c>
      <c r="G696" t="s">
        <v>15</v>
      </c>
      <c r="H696">
        <v>10705</v>
      </c>
      <c r="I696" t="s">
        <v>25</v>
      </c>
    </row>
    <row r="697" spans="1:9" x14ac:dyDescent="0.3">
      <c r="A697" t="s">
        <v>3675</v>
      </c>
      <c r="B697" t="s">
        <v>3676</v>
      </c>
      <c r="C697" t="s">
        <v>3677</v>
      </c>
      <c r="D697" t="s">
        <v>3678</v>
      </c>
      <c r="E697" t="s">
        <v>3679</v>
      </c>
      <c r="F697" t="s">
        <v>1674</v>
      </c>
      <c r="G697" t="s">
        <v>15</v>
      </c>
      <c r="H697">
        <v>21290</v>
      </c>
      <c r="I697" t="s">
        <v>16</v>
      </c>
    </row>
    <row r="698" spans="1:9" x14ac:dyDescent="0.3">
      <c r="A698" t="s">
        <v>3680</v>
      </c>
      <c r="B698" t="s">
        <v>3681</v>
      </c>
      <c r="C698" t="s">
        <v>3682</v>
      </c>
      <c r="D698" t="s">
        <v>3683</v>
      </c>
      <c r="E698" t="s">
        <v>3684</v>
      </c>
      <c r="F698" t="s">
        <v>1881</v>
      </c>
      <c r="G698" t="s">
        <v>15</v>
      </c>
      <c r="H698">
        <v>32230</v>
      </c>
      <c r="I698" t="s">
        <v>25</v>
      </c>
    </row>
    <row r="699" spans="1:9" x14ac:dyDescent="0.3">
      <c r="A699" t="s">
        <v>3685</v>
      </c>
      <c r="B699" t="s">
        <v>3686</v>
      </c>
      <c r="E699" t="s">
        <v>3687</v>
      </c>
      <c r="F699" t="s">
        <v>3688</v>
      </c>
      <c r="G699" t="s">
        <v>23</v>
      </c>
      <c r="H699" t="s">
        <v>3689</v>
      </c>
      <c r="I699" t="s">
        <v>25</v>
      </c>
    </row>
    <row r="700" spans="1:9" x14ac:dyDescent="0.3">
      <c r="A700" t="s">
        <v>3690</v>
      </c>
      <c r="B700" t="s">
        <v>3691</v>
      </c>
      <c r="C700" t="s">
        <v>3692</v>
      </c>
      <c r="D700" t="s">
        <v>3693</v>
      </c>
      <c r="E700" t="s">
        <v>3694</v>
      </c>
      <c r="F700" t="s">
        <v>521</v>
      </c>
      <c r="G700" t="s">
        <v>23</v>
      </c>
      <c r="H700" t="s">
        <v>738</v>
      </c>
      <c r="I700" t="s">
        <v>25</v>
      </c>
    </row>
    <row r="701" spans="1:9" x14ac:dyDescent="0.3">
      <c r="A701" t="s">
        <v>3695</v>
      </c>
      <c r="B701" t="s">
        <v>3696</v>
      </c>
      <c r="C701" t="s">
        <v>3697</v>
      </c>
      <c r="D701" t="s">
        <v>3698</v>
      </c>
      <c r="E701" t="s">
        <v>3699</v>
      </c>
      <c r="F701" t="s">
        <v>1993</v>
      </c>
      <c r="G701" t="s">
        <v>15</v>
      </c>
      <c r="H701">
        <v>33196</v>
      </c>
      <c r="I701" t="s">
        <v>16</v>
      </c>
    </row>
    <row r="702" spans="1:9" x14ac:dyDescent="0.3">
      <c r="A702" t="s">
        <v>3700</v>
      </c>
      <c r="B702" t="s">
        <v>3701</v>
      </c>
      <c r="C702" t="s">
        <v>3702</v>
      </c>
      <c r="E702" t="s">
        <v>3703</v>
      </c>
      <c r="F702" t="s">
        <v>1396</v>
      </c>
      <c r="G702" t="s">
        <v>15</v>
      </c>
      <c r="H702">
        <v>94121</v>
      </c>
      <c r="I702" t="s">
        <v>25</v>
      </c>
    </row>
    <row r="703" spans="1:9" x14ac:dyDescent="0.3">
      <c r="A703" t="s">
        <v>3704</v>
      </c>
      <c r="B703" t="s">
        <v>3705</v>
      </c>
      <c r="C703" t="s">
        <v>3706</v>
      </c>
      <c r="D703" t="s">
        <v>3707</v>
      </c>
      <c r="E703" t="s">
        <v>3708</v>
      </c>
      <c r="F703" t="s">
        <v>1777</v>
      </c>
      <c r="G703" t="s">
        <v>23</v>
      </c>
      <c r="H703" t="s">
        <v>182</v>
      </c>
      <c r="I703" t="s">
        <v>16</v>
      </c>
    </row>
    <row r="704" spans="1:9" x14ac:dyDescent="0.3">
      <c r="A704" t="s">
        <v>3709</v>
      </c>
      <c r="B704" t="s">
        <v>3710</v>
      </c>
      <c r="C704" t="s">
        <v>3711</v>
      </c>
      <c r="E704" t="s">
        <v>3712</v>
      </c>
      <c r="F704" t="s">
        <v>146</v>
      </c>
      <c r="G704" t="s">
        <v>15</v>
      </c>
      <c r="H704">
        <v>33982</v>
      </c>
      <c r="I704" t="s">
        <v>16</v>
      </c>
    </row>
    <row r="705" spans="1:9" x14ac:dyDescent="0.3">
      <c r="A705" t="s">
        <v>3713</v>
      </c>
      <c r="B705" t="s">
        <v>3714</v>
      </c>
      <c r="D705" t="s">
        <v>3715</v>
      </c>
      <c r="E705" t="s">
        <v>3716</v>
      </c>
      <c r="F705" t="s">
        <v>805</v>
      </c>
      <c r="G705" t="s">
        <v>23</v>
      </c>
      <c r="H705" t="s">
        <v>738</v>
      </c>
      <c r="I705" t="s">
        <v>16</v>
      </c>
    </row>
    <row r="706" spans="1:9" x14ac:dyDescent="0.3">
      <c r="A706" t="s">
        <v>3717</v>
      </c>
      <c r="B706" t="s">
        <v>3718</v>
      </c>
      <c r="D706" t="s">
        <v>3719</v>
      </c>
      <c r="E706" t="s">
        <v>3720</v>
      </c>
      <c r="F706" t="s">
        <v>128</v>
      </c>
      <c r="G706" t="s">
        <v>15</v>
      </c>
      <c r="H706">
        <v>10125</v>
      </c>
      <c r="I706" t="s">
        <v>16</v>
      </c>
    </row>
    <row r="707" spans="1:9" x14ac:dyDescent="0.3">
      <c r="A707" t="s">
        <v>3721</v>
      </c>
      <c r="B707" t="s">
        <v>3722</v>
      </c>
      <c r="C707" t="s">
        <v>3723</v>
      </c>
      <c r="D707" t="s">
        <v>3724</v>
      </c>
      <c r="E707" t="s">
        <v>3725</v>
      </c>
      <c r="F707" t="s">
        <v>1148</v>
      </c>
      <c r="G707" t="s">
        <v>15</v>
      </c>
      <c r="H707">
        <v>29305</v>
      </c>
      <c r="I707" t="s">
        <v>25</v>
      </c>
    </row>
    <row r="708" spans="1:9" x14ac:dyDescent="0.3">
      <c r="A708" t="s">
        <v>3726</v>
      </c>
      <c r="B708" t="s">
        <v>3727</v>
      </c>
      <c r="C708" t="s">
        <v>3728</v>
      </c>
      <c r="D708" t="s">
        <v>3729</v>
      </c>
      <c r="E708" t="s">
        <v>3730</v>
      </c>
      <c r="F708" t="s">
        <v>3731</v>
      </c>
      <c r="G708" t="s">
        <v>15</v>
      </c>
      <c r="H708">
        <v>93305</v>
      </c>
      <c r="I708" t="s">
        <v>25</v>
      </c>
    </row>
    <row r="709" spans="1:9" x14ac:dyDescent="0.3">
      <c r="A709" t="s">
        <v>3732</v>
      </c>
      <c r="B709" t="s">
        <v>3733</v>
      </c>
      <c r="D709" t="s">
        <v>3734</v>
      </c>
      <c r="E709" t="s">
        <v>3735</v>
      </c>
      <c r="F709" t="s">
        <v>3736</v>
      </c>
      <c r="G709" t="s">
        <v>23</v>
      </c>
      <c r="H709" t="s">
        <v>2399</v>
      </c>
      <c r="I709" t="s">
        <v>25</v>
      </c>
    </row>
    <row r="710" spans="1:9" x14ac:dyDescent="0.3">
      <c r="A710" t="s">
        <v>3737</v>
      </c>
      <c r="B710" t="s">
        <v>3738</v>
      </c>
      <c r="C710" t="s">
        <v>3739</v>
      </c>
      <c r="D710" t="s">
        <v>3740</v>
      </c>
      <c r="E710" t="s">
        <v>3741</v>
      </c>
      <c r="F710" t="s">
        <v>99</v>
      </c>
      <c r="G710" t="s">
        <v>15</v>
      </c>
      <c r="H710">
        <v>63169</v>
      </c>
      <c r="I710" t="s">
        <v>16</v>
      </c>
    </row>
    <row r="711" spans="1:9" x14ac:dyDescent="0.3">
      <c r="A711" t="s">
        <v>3742</v>
      </c>
      <c r="B711" t="s">
        <v>3743</v>
      </c>
      <c r="D711" t="s">
        <v>3744</v>
      </c>
      <c r="E711" t="s">
        <v>3745</v>
      </c>
      <c r="F711" t="s">
        <v>366</v>
      </c>
      <c r="G711" t="s">
        <v>15</v>
      </c>
      <c r="H711">
        <v>46896</v>
      </c>
      <c r="I711" t="s">
        <v>16</v>
      </c>
    </row>
    <row r="712" spans="1:9" x14ac:dyDescent="0.3">
      <c r="A712" t="s">
        <v>3746</v>
      </c>
      <c r="B712" t="s">
        <v>3747</v>
      </c>
      <c r="C712" t="s">
        <v>3748</v>
      </c>
      <c r="D712" t="s">
        <v>3749</v>
      </c>
      <c r="E712" t="s">
        <v>3750</v>
      </c>
      <c r="F712" t="s">
        <v>3751</v>
      </c>
      <c r="G712" t="s">
        <v>15</v>
      </c>
      <c r="H712">
        <v>55564</v>
      </c>
      <c r="I712" t="s">
        <v>25</v>
      </c>
    </row>
    <row r="713" spans="1:9" x14ac:dyDescent="0.3">
      <c r="A713" t="s">
        <v>3752</v>
      </c>
      <c r="B713" t="s">
        <v>3753</v>
      </c>
      <c r="C713" t="s">
        <v>3754</v>
      </c>
      <c r="D713" t="s">
        <v>3755</v>
      </c>
      <c r="E713" t="s">
        <v>3756</v>
      </c>
      <c r="F713" t="s">
        <v>3757</v>
      </c>
      <c r="G713" t="s">
        <v>15</v>
      </c>
      <c r="H713">
        <v>72905</v>
      </c>
      <c r="I713" t="s">
        <v>25</v>
      </c>
    </row>
    <row r="714" spans="1:9" x14ac:dyDescent="0.3">
      <c r="A714" t="s">
        <v>3758</v>
      </c>
      <c r="B714" t="s">
        <v>3759</v>
      </c>
      <c r="E714" t="s">
        <v>3760</v>
      </c>
      <c r="F714" t="s">
        <v>1972</v>
      </c>
      <c r="G714" t="s">
        <v>219</v>
      </c>
      <c r="H714" t="s">
        <v>1973</v>
      </c>
      <c r="I714" t="s">
        <v>25</v>
      </c>
    </row>
    <row r="715" spans="1:9" x14ac:dyDescent="0.3">
      <c r="A715" t="s">
        <v>3761</v>
      </c>
      <c r="B715" t="s">
        <v>3762</v>
      </c>
      <c r="C715" t="s">
        <v>3763</v>
      </c>
      <c r="D715" t="s">
        <v>3764</v>
      </c>
      <c r="E715" t="s">
        <v>3765</v>
      </c>
      <c r="F715" t="s">
        <v>587</v>
      </c>
      <c r="G715" t="s">
        <v>15</v>
      </c>
      <c r="H715">
        <v>95210</v>
      </c>
      <c r="I715" t="s">
        <v>25</v>
      </c>
    </row>
    <row r="716" spans="1:9" x14ac:dyDescent="0.3">
      <c r="A716" t="s">
        <v>3766</v>
      </c>
      <c r="B716" t="s">
        <v>3767</v>
      </c>
      <c r="C716" t="s">
        <v>3768</v>
      </c>
      <c r="D716" t="s">
        <v>3769</v>
      </c>
      <c r="E716" t="s">
        <v>3770</v>
      </c>
      <c r="F716" t="s">
        <v>3771</v>
      </c>
      <c r="G716" t="s">
        <v>23</v>
      </c>
      <c r="H716" t="s">
        <v>727</v>
      </c>
      <c r="I716" t="s">
        <v>16</v>
      </c>
    </row>
    <row r="717" spans="1:9" x14ac:dyDescent="0.3">
      <c r="A717" t="s">
        <v>3772</v>
      </c>
      <c r="B717" t="s">
        <v>3773</v>
      </c>
      <c r="C717" t="s">
        <v>3774</v>
      </c>
      <c r="E717" t="s">
        <v>3775</v>
      </c>
      <c r="F717" t="s">
        <v>344</v>
      </c>
      <c r="G717" t="s">
        <v>15</v>
      </c>
      <c r="H717">
        <v>33686</v>
      </c>
      <c r="I717" t="s">
        <v>25</v>
      </c>
    </row>
    <row r="718" spans="1:9" x14ac:dyDescent="0.3">
      <c r="A718" t="s">
        <v>3776</v>
      </c>
      <c r="B718" t="s">
        <v>3777</v>
      </c>
      <c r="C718" t="s">
        <v>3778</v>
      </c>
      <c r="D718" t="s">
        <v>3779</v>
      </c>
      <c r="E718" t="s">
        <v>3780</v>
      </c>
      <c r="F718" t="s">
        <v>958</v>
      </c>
      <c r="G718" t="s">
        <v>23</v>
      </c>
      <c r="H718" t="s">
        <v>959</v>
      </c>
      <c r="I718" t="s">
        <v>25</v>
      </c>
    </row>
    <row r="719" spans="1:9" x14ac:dyDescent="0.3">
      <c r="A719" t="s">
        <v>3781</v>
      </c>
      <c r="B719" t="s">
        <v>3782</v>
      </c>
      <c r="C719" t="s">
        <v>3783</v>
      </c>
      <c r="D719" t="s">
        <v>3784</v>
      </c>
      <c r="E719" t="s">
        <v>3785</v>
      </c>
      <c r="F719" t="s">
        <v>104</v>
      </c>
      <c r="G719" t="s">
        <v>15</v>
      </c>
      <c r="H719">
        <v>19104</v>
      </c>
      <c r="I719" t="s">
        <v>25</v>
      </c>
    </row>
    <row r="720" spans="1:9" x14ac:dyDescent="0.3">
      <c r="A720" t="s">
        <v>3786</v>
      </c>
      <c r="B720" t="s">
        <v>3787</v>
      </c>
      <c r="C720" t="s">
        <v>3788</v>
      </c>
      <c r="D720" t="s">
        <v>3789</v>
      </c>
      <c r="E720" t="s">
        <v>3790</v>
      </c>
      <c r="F720" t="s">
        <v>3426</v>
      </c>
      <c r="G720" t="s">
        <v>15</v>
      </c>
      <c r="H720">
        <v>76905</v>
      </c>
      <c r="I720" t="s">
        <v>25</v>
      </c>
    </row>
    <row r="721" spans="1:9" x14ac:dyDescent="0.3">
      <c r="A721" t="s">
        <v>3791</v>
      </c>
      <c r="B721" t="s">
        <v>3792</v>
      </c>
      <c r="C721" t="s">
        <v>3793</v>
      </c>
      <c r="D721" t="s">
        <v>3794</v>
      </c>
      <c r="E721" t="s">
        <v>3795</v>
      </c>
      <c r="F721" t="s">
        <v>66</v>
      </c>
      <c r="G721" t="s">
        <v>15</v>
      </c>
      <c r="H721">
        <v>90035</v>
      </c>
      <c r="I721" t="s">
        <v>16</v>
      </c>
    </row>
    <row r="722" spans="1:9" x14ac:dyDescent="0.3">
      <c r="A722" t="s">
        <v>3796</v>
      </c>
      <c r="B722" t="s">
        <v>3797</v>
      </c>
      <c r="C722" t="s">
        <v>3798</v>
      </c>
      <c r="D722" t="s">
        <v>3799</v>
      </c>
      <c r="E722" t="s">
        <v>3800</v>
      </c>
      <c r="F722" t="s">
        <v>1048</v>
      </c>
      <c r="G722" t="s">
        <v>15</v>
      </c>
      <c r="H722">
        <v>48912</v>
      </c>
      <c r="I722" t="s">
        <v>16</v>
      </c>
    </row>
    <row r="723" spans="1:9" x14ac:dyDescent="0.3">
      <c r="A723" t="s">
        <v>3801</v>
      </c>
      <c r="B723" t="s">
        <v>3802</v>
      </c>
      <c r="C723" t="s">
        <v>3803</v>
      </c>
      <c r="D723" t="s">
        <v>3804</v>
      </c>
      <c r="E723" t="s">
        <v>3805</v>
      </c>
      <c r="F723" t="s">
        <v>943</v>
      </c>
      <c r="G723" t="s">
        <v>15</v>
      </c>
      <c r="H723">
        <v>34615</v>
      </c>
      <c r="I723" t="s">
        <v>16</v>
      </c>
    </row>
    <row r="724" spans="1:9" x14ac:dyDescent="0.3">
      <c r="A724" t="s">
        <v>3806</v>
      </c>
      <c r="B724" t="s">
        <v>3807</v>
      </c>
      <c r="D724" t="s">
        <v>3808</v>
      </c>
      <c r="E724" t="s">
        <v>3809</v>
      </c>
      <c r="F724" t="s">
        <v>998</v>
      </c>
      <c r="G724" t="s">
        <v>15</v>
      </c>
      <c r="H724">
        <v>90605</v>
      </c>
      <c r="I724" t="s">
        <v>25</v>
      </c>
    </row>
    <row r="725" spans="1:9" x14ac:dyDescent="0.3">
      <c r="A725" t="s">
        <v>3810</v>
      </c>
      <c r="B725" t="s">
        <v>3811</v>
      </c>
      <c r="C725" t="s">
        <v>3812</v>
      </c>
      <c r="D725" t="s">
        <v>3813</v>
      </c>
      <c r="E725" t="s">
        <v>3814</v>
      </c>
      <c r="F725" t="s">
        <v>507</v>
      </c>
      <c r="G725" t="s">
        <v>15</v>
      </c>
      <c r="H725">
        <v>93773</v>
      </c>
      <c r="I725" t="s">
        <v>25</v>
      </c>
    </row>
    <row r="726" spans="1:9" x14ac:dyDescent="0.3">
      <c r="A726" t="s">
        <v>3815</v>
      </c>
      <c r="B726" t="s">
        <v>3816</v>
      </c>
      <c r="D726" t="s">
        <v>3817</v>
      </c>
      <c r="E726" t="s">
        <v>3818</v>
      </c>
      <c r="F726" t="s">
        <v>128</v>
      </c>
      <c r="G726" t="s">
        <v>15</v>
      </c>
      <c r="H726">
        <v>10155</v>
      </c>
      <c r="I726" t="s">
        <v>16</v>
      </c>
    </row>
    <row r="727" spans="1:9" x14ac:dyDescent="0.3">
      <c r="A727" t="s">
        <v>3819</v>
      </c>
      <c r="B727" t="s">
        <v>3820</v>
      </c>
      <c r="C727" t="s">
        <v>3821</v>
      </c>
      <c r="D727" t="s">
        <v>3822</v>
      </c>
      <c r="E727" t="s">
        <v>3823</v>
      </c>
      <c r="F727" t="s">
        <v>489</v>
      </c>
      <c r="G727" t="s">
        <v>15</v>
      </c>
      <c r="H727">
        <v>80935</v>
      </c>
      <c r="I727" t="s">
        <v>25</v>
      </c>
    </row>
    <row r="728" spans="1:9" x14ac:dyDescent="0.3">
      <c r="A728" t="s">
        <v>3824</v>
      </c>
      <c r="B728" t="s">
        <v>3825</v>
      </c>
      <c r="D728" t="s">
        <v>3826</v>
      </c>
      <c r="E728" t="s">
        <v>3827</v>
      </c>
      <c r="F728" t="s">
        <v>3828</v>
      </c>
      <c r="G728" t="s">
        <v>15</v>
      </c>
      <c r="H728">
        <v>90831</v>
      </c>
      <c r="I728" t="s">
        <v>25</v>
      </c>
    </row>
    <row r="729" spans="1:9" x14ac:dyDescent="0.3">
      <c r="A729" t="s">
        <v>3829</v>
      </c>
      <c r="B729" t="s">
        <v>3830</v>
      </c>
      <c r="C729" t="s">
        <v>3831</v>
      </c>
      <c r="D729" t="s">
        <v>3832</v>
      </c>
      <c r="E729" t="s">
        <v>3833</v>
      </c>
      <c r="F729" t="s">
        <v>3834</v>
      </c>
      <c r="G729" t="s">
        <v>23</v>
      </c>
      <c r="H729" t="s">
        <v>3835</v>
      </c>
      <c r="I729" t="s">
        <v>16</v>
      </c>
    </row>
    <row r="730" spans="1:9" x14ac:dyDescent="0.3">
      <c r="A730" t="s">
        <v>3836</v>
      </c>
      <c r="B730" t="s">
        <v>3837</v>
      </c>
      <c r="C730" t="s">
        <v>3838</v>
      </c>
      <c r="D730" t="s">
        <v>3839</v>
      </c>
      <c r="E730" t="s">
        <v>3840</v>
      </c>
      <c r="F730" t="s">
        <v>526</v>
      </c>
      <c r="G730" t="s">
        <v>15</v>
      </c>
      <c r="H730">
        <v>89510</v>
      </c>
      <c r="I730" t="s">
        <v>16</v>
      </c>
    </row>
    <row r="731" spans="1:9" x14ac:dyDescent="0.3">
      <c r="A731" t="s">
        <v>3841</v>
      </c>
      <c r="B731" t="s">
        <v>3842</v>
      </c>
      <c r="C731" t="s">
        <v>3843</v>
      </c>
      <c r="D731" t="s">
        <v>3844</v>
      </c>
      <c r="E731" t="s">
        <v>3845</v>
      </c>
      <c r="F731" t="s">
        <v>218</v>
      </c>
      <c r="G731" t="s">
        <v>219</v>
      </c>
      <c r="H731" t="s">
        <v>220</v>
      </c>
      <c r="I731" t="s">
        <v>25</v>
      </c>
    </row>
    <row r="732" spans="1:9" x14ac:dyDescent="0.3">
      <c r="A732" t="s">
        <v>3846</v>
      </c>
      <c r="B732" t="s">
        <v>3847</v>
      </c>
      <c r="C732" t="s">
        <v>3848</v>
      </c>
      <c r="D732" t="s">
        <v>3849</v>
      </c>
      <c r="E732" t="s">
        <v>3850</v>
      </c>
      <c r="F732" t="s">
        <v>1739</v>
      </c>
      <c r="G732" t="s">
        <v>15</v>
      </c>
      <c r="H732">
        <v>89155</v>
      </c>
      <c r="I732" t="s">
        <v>25</v>
      </c>
    </row>
    <row r="733" spans="1:9" x14ac:dyDescent="0.3">
      <c r="A733" t="s">
        <v>3851</v>
      </c>
      <c r="B733" t="s">
        <v>3852</v>
      </c>
      <c r="D733" t="s">
        <v>3853</v>
      </c>
      <c r="E733" t="s">
        <v>3854</v>
      </c>
      <c r="F733" t="s">
        <v>3855</v>
      </c>
      <c r="G733" t="s">
        <v>15</v>
      </c>
      <c r="H733">
        <v>19805</v>
      </c>
      <c r="I733" t="s">
        <v>16</v>
      </c>
    </row>
    <row r="734" spans="1:9" x14ac:dyDescent="0.3">
      <c r="A734" t="s">
        <v>3856</v>
      </c>
      <c r="B734" t="s">
        <v>3857</v>
      </c>
      <c r="C734" t="s">
        <v>3858</v>
      </c>
      <c r="D734" t="s">
        <v>3859</v>
      </c>
      <c r="E734" t="s">
        <v>3860</v>
      </c>
      <c r="F734" t="s">
        <v>526</v>
      </c>
      <c r="G734" t="s">
        <v>15</v>
      </c>
      <c r="H734">
        <v>89550</v>
      </c>
      <c r="I734" t="s">
        <v>25</v>
      </c>
    </row>
    <row r="735" spans="1:9" x14ac:dyDescent="0.3">
      <c r="A735" t="s">
        <v>3861</v>
      </c>
      <c r="B735" t="s">
        <v>3862</v>
      </c>
      <c r="C735" t="s">
        <v>3863</v>
      </c>
      <c r="D735" t="s">
        <v>3864</v>
      </c>
      <c r="E735" t="s">
        <v>3865</v>
      </c>
      <c r="F735" t="s">
        <v>611</v>
      </c>
      <c r="G735" t="s">
        <v>15</v>
      </c>
      <c r="H735">
        <v>35487</v>
      </c>
      <c r="I735" t="s">
        <v>16</v>
      </c>
    </row>
    <row r="736" spans="1:9" x14ac:dyDescent="0.3">
      <c r="A736" t="s">
        <v>3866</v>
      </c>
      <c r="B736" t="s">
        <v>3867</v>
      </c>
      <c r="D736" t="s">
        <v>3868</v>
      </c>
      <c r="E736" t="s">
        <v>3869</v>
      </c>
      <c r="F736" t="s">
        <v>3870</v>
      </c>
      <c r="G736" t="s">
        <v>15</v>
      </c>
      <c r="H736">
        <v>92645</v>
      </c>
      <c r="I736" t="s">
        <v>25</v>
      </c>
    </row>
    <row r="737" spans="1:9" x14ac:dyDescent="0.3">
      <c r="A737" t="s">
        <v>3871</v>
      </c>
      <c r="B737" t="s">
        <v>3872</v>
      </c>
      <c r="C737" t="s">
        <v>3873</v>
      </c>
      <c r="E737" t="s">
        <v>3874</v>
      </c>
      <c r="F737" t="s">
        <v>1272</v>
      </c>
      <c r="G737" t="s">
        <v>15</v>
      </c>
      <c r="H737">
        <v>66225</v>
      </c>
      <c r="I737" t="s">
        <v>25</v>
      </c>
    </row>
    <row r="738" spans="1:9" x14ac:dyDescent="0.3">
      <c r="A738" t="s">
        <v>3875</v>
      </c>
      <c r="B738" t="s">
        <v>3876</v>
      </c>
      <c r="C738" t="s">
        <v>3877</v>
      </c>
      <c r="D738" t="s">
        <v>3878</v>
      </c>
      <c r="E738" t="s">
        <v>3879</v>
      </c>
      <c r="F738" t="s">
        <v>805</v>
      </c>
      <c r="G738" t="s">
        <v>23</v>
      </c>
      <c r="H738" t="s">
        <v>738</v>
      </c>
      <c r="I738" t="s">
        <v>16</v>
      </c>
    </row>
    <row r="739" spans="1:9" x14ac:dyDescent="0.3">
      <c r="A739" t="s">
        <v>3880</v>
      </c>
      <c r="B739" t="s">
        <v>3881</v>
      </c>
      <c r="C739" t="s">
        <v>3882</v>
      </c>
      <c r="D739" t="s">
        <v>3883</v>
      </c>
      <c r="E739" t="s">
        <v>3884</v>
      </c>
      <c r="F739" t="s">
        <v>1332</v>
      </c>
      <c r="G739" t="s">
        <v>15</v>
      </c>
      <c r="H739">
        <v>45228</v>
      </c>
      <c r="I739" t="s">
        <v>25</v>
      </c>
    </row>
    <row r="740" spans="1:9" x14ac:dyDescent="0.3">
      <c r="A740" t="s">
        <v>3885</v>
      </c>
      <c r="B740" t="s">
        <v>3886</v>
      </c>
      <c r="C740" t="s">
        <v>3887</v>
      </c>
      <c r="D740" t="s">
        <v>3888</v>
      </c>
      <c r="E740" t="s">
        <v>3889</v>
      </c>
      <c r="F740" t="s">
        <v>1180</v>
      </c>
      <c r="G740" t="s">
        <v>219</v>
      </c>
      <c r="H740" t="s">
        <v>1181</v>
      </c>
      <c r="I740" t="s">
        <v>25</v>
      </c>
    </row>
    <row r="741" spans="1:9" x14ac:dyDescent="0.3">
      <c r="A741" t="s">
        <v>3890</v>
      </c>
      <c r="B741" t="s">
        <v>3891</v>
      </c>
      <c r="D741" t="s">
        <v>3892</v>
      </c>
      <c r="E741" t="s">
        <v>3893</v>
      </c>
      <c r="F741" t="s">
        <v>110</v>
      </c>
      <c r="G741" t="s">
        <v>15</v>
      </c>
      <c r="H741">
        <v>97296</v>
      </c>
      <c r="I741" t="s">
        <v>16</v>
      </c>
    </row>
    <row r="742" spans="1:9" x14ac:dyDescent="0.3">
      <c r="A742" t="s">
        <v>3894</v>
      </c>
      <c r="B742" t="s">
        <v>3895</v>
      </c>
      <c r="C742" t="s">
        <v>3896</v>
      </c>
      <c r="D742" t="s">
        <v>3897</v>
      </c>
      <c r="E742" t="s">
        <v>3898</v>
      </c>
      <c r="F742" t="s">
        <v>3736</v>
      </c>
      <c r="G742" t="s">
        <v>23</v>
      </c>
      <c r="H742" t="s">
        <v>2399</v>
      </c>
      <c r="I742" t="s">
        <v>25</v>
      </c>
    </row>
    <row r="743" spans="1:9" x14ac:dyDescent="0.3">
      <c r="A743" t="s">
        <v>3899</v>
      </c>
      <c r="B743" t="s">
        <v>3900</v>
      </c>
      <c r="C743" t="s">
        <v>3901</v>
      </c>
      <c r="D743" t="s">
        <v>3902</v>
      </c>
      <c r="E743" t="s">
        <v>3903</v>
      </c>
      <c r="F743" t="s">
        <v>3489</v>
      </c>
      <c r="G743" t="s">
        <v>15</v>
      </c>
      <c r="H743">
        <v>94089</v>
      </c>
      <c r="I743" t="s">
        <v>25</v>
      </c>
    </row>
    <row r="744" spans="1:9" x14ac:dyDescent="0.3">
      <c r="A744" t="s">
        <v>3904</v>
      </c>
      <c r="B744" t="s">
        <v>3905</v>
      </c>
      <c r="C744" t="s">
        <v>3906</v>
      </c>
      <c r="D744" t="s">
        <v>3907</v>
      </c>
      <c r="E744" t="s">
        <v>3908</v>
      </c>
      <c r="F744" t="s">
        <v>1103</v>
      </c>
      <c r="G744" t="s">
        <v>15</v>
      </c>
      <c r="H744">
        <v>38188</v>
      </c>
      <c r="I744" t="s">
        <v>25</v>
      </c>
    </row>
    <row r="745" spans="1:9" x14ac:dyDescent="0.3">
      <c r="A745" t="s">
        <v>3909</v>
      </c>
      <c r="B745" t="s">
        <v>3910</v>
      </c>
      <c r="C745" t="s">
        <v>3911</v>
      </c>
      <c r="D745" t="s">
        <v>3912</v>
      </c>
      <c r="E745" t="s">
        <v>3913</v>
      </c>
      <c r="F745" t="s">
        <v>2989</v>
      </c>
      <c r="G745" t="s">
        <v>15</v>
      </c>
      <c r="H745">
        <v>32868</v>
      </c>
      <c r="I745" t="s">
        <v>25</v>
      </c>
    </row>
    <row r="746" spans="1:9" x14ac:dyDescent="0.3">
      <c r="A746" t="s">
        <v>3914</v>
      </c>
      <c r="B746" t="s">
        <v>3915</v>
      </c>
      <c r="D746" t="s">
        <v>3916</v>
      </c>
      <c r="E746" t="s">
        <v>3917</v>
      </c>
      <c r="F746" t="s">
        <v>1074</v>
      </c>
      <c r="G746" t="s">
        <v>15</v>
      </c>
      <c r="H746">
        <v>48232</v>
      </c>
      <c r="I746" t="s">
        <v>16</v>
      </c>
    </row>
    <row r="747" spans="1:9" x14ac:dyDescent="0.3">
      <c r="A747" t="s">
        <v>3918</v>
      </c>
      <c r="B747" t="s">
        <v>3919</v>
      </c>
      <c r="C747" t="s">
        <v>3920</v>
      </c>
      <c r="D747" t="s">
        <v>3921</v>
      </c>
      <c r="E747" t="s">
        <v>3922</v>
      </c>
      <c r="F747" t="s">
        <v>3923</v>
      </c>
      <c r="G747" t="s">
        <v>23</v>
      </c>
      <c r="H747" t="s">
        <v>3924</v>
      </c>
      <c r="I747" t="s">
        <v>25</v>
      </c>
    </row>
    <row r="748" spans="1:9" x14ac:dyDescent="0.3">
      <c r="A748" t="s">
        <v>3925</v>
      </c>
      <c r="B748" t="s">
        <v>3926</v>
      </c>
      <c r="C748" t="s">
        <v>3927</v>
      </c>
      <c r="D748" t="s">
        <v>3928</v>
      </c>
      <c r="E748" t="s">
        <v>3929</v>
      </c>
      <c r="F748" t="s">
        <v>3930</v>
      </c>
      <c r="G748" t="s">
        <v>23</v>
      </c>
      <c r="H748" t="s">
        <v>959</v>
      </c>
      <c r="I748" t="s">
        <v>25</v>
      </c>
    </row>
    <row r="749" spans="1:9" x14ac:dyDescent="0.3">
      <c r="A749" t="s">
        <v>3931</v>
      </c>
      <c r="B749" t="s">
        <v>3932</v>
      </c>
      <c r="C749" t="s">
        <v>3933</v>
      </c>
      <c r="D749" t="s">
        <v>3934</v>
      </c>
      <c r="E749" t="s">
        <v>3935</v>
      </c>
      <c r="F749" t="s">
        <v>3936</v>
      </c>
      <c r="G749" t="s">
        <v>23</v>
      </c>
      <c r="H749" t="s">
        <v>3937</v>
      </c>
      <c r="I749" t="s">
        <v>16</v>
      </c>
    </row>
    <row r="750" spans="1:9" x14ac:dyDescent="0.3">
      <c r="A750" t="s">
        <v>3938</v>
      </c>
      <c r="B750" t="s">
        <v>3939</v>
      </c>
      <c r="C750" t="s">
        <v>3940</v>
      </c>
      <c r="D750" t="s">
        <v>3941</v>
      </c>
      <c r="E750" t="s">
        <v>3942</v>
      </c>
      <c r="F750" t="s">
        <v>88</v>
      </c>
      <c r="G750" t="s">
        <v>15</v>
      </c>
      <c r="H750">
        <v>23203</v>
      </c>
      <c r="I750" t="s">
        <v>25</v>
      </c>
    </row>
    <row r="751" spans="1:9" x14ac:dyDescent="0.3">
      <c r="A751" t="s">
        <v>3943</v>
      </c>
      <c r="B751" t="s">
        <v>3944</v>
      </c>
      <c r="C751" t="s">
        <v>3945</v>
      </c>
      <c r="D751" t="s">
        <v>3946</v>
      </c>
      <c r="E751" t="s">
        <v>3947</v>
      </c>
      <c r="F751" t="s">
        <v>3948</v>
      </c>
      <c r="G751" t="s">
        <v>23</v>
      </c>
      <c r="H751" t="s">
        <v>727</v>
      </c>
      <c r="I751" t="s">
        <v>16</v>
      </c>
    </row>
    <row r="752" spans="1:9" x14ac:dyDescent="0.3">
      <c r="A752" t="s">
        <v>3949</v>
      </c>
      <c r="B752" t="s">
        <v>3950</v>
      </c>
      <c r="D752" t="s">
        <v>3951</v>
      </c>
      <c r="E752" t="s">
        <v>3952</v>
      </c>
      <c r="F752" t="s">
        <v>400</v>
      </c>
      <c r="G752" t="s">
        <v>15</v>
      </c>
      <c r="H752">
        <v>76178</v>
      </c>
      <c r="I752" t="s">
        <v>16</v>
      </c>
    </row>
    <row r="753" spans="1:9" x14ac:dyDescent="0.3">
      <c r="A753" t="s">
        <v>3953</v>
      </c>
      <c r="B753" t="s">
        <v>3954</v>
      </c>
      <c r="C753" t="s">
        <v>3955</v>
      </c>
      <c r="D753" t="s">
        <v>3956</v>
      </c>
      <c r="E753" t="s">
        <v>3957</v>
      </c>
      <c r="F753" t="s">
        <v>1020</v>
      </c>
      <c r="G753" t="s">
        <v>15</v>
      </c>
      <c r="H753">
        <v>11254</v>
      </c>
      <c r="I753" t="s">
        <v>25</v>
      </c>
    </row>
    <row r="754" spans="1:9" x14ac:dyDescent="0.3">
      <c r="A754" t="s">
        <v>3958</v>
      </c>
      <c r="B754" t="s">
        <v>3959</v>
      </c>
      <c r="C754" t="s">
        <v>3960</v>
      </c>
      <c r="D754" t="s">
        <v>3961</v>
      </c>
      <c r="E754" t="s">
        <v>3962</v>
      </c>
      <c r="F754" t="s">
        <v>400</v>
      </c>
      <c r="G754" t="s">
        <v>15</v>
      </c>
      <c r="H754">
        <v>76198</v>
      </c>
      <c r="I754" t="s">
        <v>16</v>
      </c>
    </row>
    <row r="755" spans="1:9" x14ac:dyDescent="0.3">
      <c r="A755" t="s">
        <v>3963</v>
      </c>
      <c r="B755" t="s">
        <v>3964</v>
      </c>
      <c r="C755" t="s">
        <v>3965</v>
      </c>
      <c r="D755" t="s">
        <v>3966</v>
      </c>
      <c r="E755" t="s">
        <v>3967</v>
      </c>
      <c r="F755" t="s">
        <v>1407</v>
      </c>
      <c r="G755" t="s">
        <v>15</v>
      </c>
      <c r="H755">
        <v>85053</v>
      </c>
      <c r="I755" t="s">
        <v>25</v>
      </c>
    </row>
    <row r="756" spans="1:9" x14ac:dyDescent="0.3">
      <c r="A756" t="s">
        <v>3968</v>
      </c>
      <c r="B756" t="s">
        <v>3969</v>
      </c>
      <c r="C756" t="s">
        <v>3970</v>
      </c>
      <c r="E756" t="s">
        <v>3971</v>
      </c>
      <c r="F756" t="s">
        <v>304</v>
      </c>
      <c r="G756" t="s">
        <v>15</v>
      </c>
      <c r="H756">
        <v>20470</v>
      </c>
      <c r="I756" t="s">
        <v>25</v>
      </c>
    </row>
    <row r="757" spans="1:9" x14ac:dyDescent="0.3">
      <c r="A757" t="s">
        <v>3972</v>
      </c>
      <c r="B757" t="s">
        <v>3973</v>
      </c>
      <c r="C757" t="s">
        <v>3974</v>
      </c>
      <c r="D757" t="s">
        <v>3975</v>
      </c>
      <c r="E757" t="s">
        <v>3976</v>
      </c>
      <c r="F757" t="s">
        <v>471</v>
      </c>
      <c r="G757" t="s">
        <v>15</v>
      </c>
      <c r="H757">
        <v>75287</v>
      </c>
      <c r="I757" t="s">
        <v>25</v>
      </c>
    </row>
    <row r="758" spans="1:9" x14ac:dyDescent="0.3">
      <c r="A758" t="s">
        <v>3977</v>
      </c>
      <c r="B758" t="s">
        <v>3978</v>
      </c>
      <c r="C758" t="s">
        <v>3979</v>
      </c>
      <c r="D758" t="s">
        <v>3980</v>
      </c>
      <c r="E758" t="s">
        <v>3981</v>
      </c>
      <c r="F758" t="s">
        <v>2124</v>
      </c>
      <c r="G758" t="s">
        <v>15</v>
      </c>
      <c r="H758">
        <v>28805</v>
      </c>
      <c r="I758" t="s">
        <v>16</v>
      </c>
    </row>
    <row r="759" spans="1:9" x14ac:dyDescent="0.3">
      <c r="A759" t="s">
        <v>3982</v>
      </c>
      <c r="B759" t="s">
        <v>3983</v>
      </c>
      <c r="C759" t="s">
        <v>3984</v>
      </c>
      <c r="D759" t="s">
        <v>3985</v>
      </c>
      <c r="E759" t="s">
        <v>3986</v>
      </c>
      <c r="F759" t="s">
        <v>3987</v>
      </c>
      <c r="G759" t="s">
        <v>15</v>
      </c>
      <c r="H759">
        <v>59112</v>
      </c>
      <c r="I759" t="s">
        <v>16</v>
      </c>
    </row>
    <row r="760" spans="1:9" x14ac:dyDescent="0.3">
      <c r="A760" t="s">
        <v>3988</v>
      </c>
      <c r="B760" t="s">
        <v>3989</v>
      </c>
      <c r="C760" t="s">
        <v>3990</v>
      </c>
      <c r="E760" t="s">
        <v>3991</v>
      </c>
      <c r="F760" t="s">
        <v>99</v>
      </c>
      <c r="G760" t="s">
        <v>15</v>
      </c>
      <c r="H760">
        <v>63126</v>
      </c>
      <c r="I760" t="s">
        <v>25</v>
      </c>
    </row>
    <row r="761" spans="1:9" x14ac:dyDescent="0.3">
      <c r="A761" t="s">
        <v>3992</v>
      </c>
      <c r="B761" t="s">
        <v>3993</v>
      </c>
      <c r="C761" t="s">
        <v>3994</v>
      </c>
      <c r="D761" t="s">
        <v>3995</v>
      </c>
      <c r="E761" t="s">
        <v>3996</v>
      </c>
      <c r="F761" t="s">
        <v>3997</v>
      </c>
      <c r="G761" t="s">
        <v>15</v>
      </c>
      <c r="H761">
        <v>64054</v>
      </c>
      <c r="I761" t="s">
        <v>16</v>
      </c>
    </row>
    <row r="762" spans="1:9" x14ac:dyDescent="0.3">
      <c r="A762" t="s">
        <v>3998</v>
      </c>
      <c r="B762" t="s">
        <v>3999</v>
      </c>
      <c r="C762" t="s">
        <v>4000</v>
      </c>
      <c r="E762" t="s">
        <v>4001</v>
      </c>
      <c r="F762" t="s">
        <v>920</v>
      </c>
      <c r="G762" t="s">
        <v>15</v>
      </c>
      <c r="H762">
        <v>27404</v>
      </c>
      <c r="I762" t="s">
        <v>25</v>
      </c>
    </row>
    <row r="763" spans="1:9" x14ac:dyDescent="0.3">
      <c r="A763" t="s">
        <v>4002</v>
      </c>
      <c r="B763" t="s">
        <v>4003</v>
      </c>
      <c r="C763" t="s">
        <v>4004</v>
      </c>
      <c r="E763" t="s">
        <v>4005</v>
      </c>
      <c r="F763" t="s">
        <v>4006</v>
      </c>
      <c r="G763" t="s">
        <v>15</v>
      </c>
      <c r="H763">
        <v>71213</v>
      </c>
      <c r="I763" t="s">
        <v>16</v>
      </c>
    </row>
    <row r="764" spans="1:9" x14ac:dyDescent="0.3">
      <c r="A764" t="s">
        <v>4007</v>
      </c>
      <c r="B764" t="s">
        <v>4008</v>
      </c>
      <c r="C764" t="s">
        <v>4009</v>
      </c>
      <c r="D764" t="s">
        <v>4010</v>
      </c>
      <c r="E764" t="s">
        <v>4011</v>
      </c>
      <c r="F764" t="s">
        <v>3015</v>
      </c>
      <c r="G764" t="s">
        <v>219</v>
      </c>
      <c r="H764" t="s">
        <v>3016</v>
      </c>
      <c r="I764" t="s">
        <v>25</v>
      </c>
    </row>
    <row r="765" spans="1:9" x14ac:dyDescent="0.3">
      <c r="A765" t="s">
        <v>4012</v>
      </c>
      <c r="B765" t="s">
        <v>4013</v>
      </c>
      <c r="D765" t="s">
        <v>4014</v>
      </c>
      <c r="E765" t="s">
        <v>4015</v>
      </c>
      <c r="F765" t="s">
        <v>400</v>
      </c>
      <c r="G765" t="s">
        <v>15</v>
      </c>
      <c r="H765">
        <v>76129</v>
      </c>
      <c r="I765" t="s">
        <v>25</v>
      </c>
    </row>
    <row r="766" spans="1:9" x14ac:dyDescent="0.3">
      <c r="A766" t="s">
        <v>4016</v>
      </c>
      <c r="B766" t="s">
        <v>4017</v>
      </c>
      <c r="C766" t="s">
        <v>4018</v>
      </c>
      <c r="D766" t="s">
        <v>4019</v>
      </c>
      <c r="E766" t="s">
        <v>4020</v>
      </c>
      <c r="F766" t="s">
        <v>744</v>
      </c>
      <c r="G766" t="s">
        <v>15</v>
      </c>
      <c r="H766">
        <v>58122</v>
      </c>
      <c r="I766" t="s">
        <v>16</v>
      </c>
    </row>
    <row r="767" spans="1:9" x14ac:dyDescent="0.3">
      <c r="A767" t="s">
        <v>4021</v>
      </c>
      <c r="B767" t="s">
        <v>4022</v>
      </c>
      <c r="C767" t="s">
        <v>4023</v>
      </c>
      <c r="D767" t="s">
        <v>4024</v>
      </c>
      <c r="E767" t="s">
        <v>4025</v>
      </c>
      <c r="F767" t="s">
        <v>1037</v>
      </c>
      <c r="G767" t="s">
        <v>15</v>
      </c>
      <c r="H767">
        <v>75044</v>
      </c>
      <c r="I767" t="s">
        <v>16</v>
      </c>
    </row>
    <row r="768" spans="1:9" x14ac:dyDescent="0.3">
      <c r="A768" t="s">
        <v>4026</v>
      </c>
      <c r="B768" t="s">
        <v>4027</v>
      </c>
      <c r="C768" t="s">
        <v>4028</v>
      </c>
      <c r="D768" t="s">
        <v>4029</v>
      </c>
      <c r="E768" t="s">
        <v>4030</v>
      </c>
      <c r="F768" t="s">
        <v>425</v>
      </c>
      <c r="G768" t="s">
        <v>15</v>
      </c>
      <c r="H768">
        <v>43231</v>
      </c>
      <c r="I768" t="s">
        <v>25</v>
      </c>
    </row>
    <row r="769" spans="1:9" x14ac:dyDescent="0.3">
      <c r="A769" t="s">
        <v>4031</v>
      </c>
      <c r="B769" t="s">
        <v>4032</v>
      </c>
      <c r="C769" t="s">
        <v>4033</v>
      </c>
      <c r="D769" t="s">
        <v>4034</v>
      </c>
      <c r="E769" t="s">
        <v>4035</v>
      </c>
      <c r="F769" t="s">
        <v>547</v>
      </c>
      <c r="G769" t="s">
        <v>15</v>
      </c>
      <c r="H769">
        <v>78737</v>
      </c>
      <c r="I769" t="s">
        <v>25</v>
      </c>
    </row>
    <row r="770" spans="1:9" x14ac:dyDescent="0.3">
      <c r="A770" t="s">
        <v>4036</v>
      </c>
      <c r="B770" t="s">
        <v>4037</v>
      </c>
      <c r="D770" t="s">
        <v>4038</v>
      </c>
      <c r="E770" t="s">
        <v>4039</v>
      </c>
      <c r="F770" t="s">
        <v>981</v>
      </c>
      <c r="G770" t="s">
        <v>15</v>
      </c>
      <c r="H770">
        <v>36104</v>
      </c>
      <c r="I770" t="s">
        <v>16</v>
      </c>
    </row>
    <row r="771" spans="1:9" x14ac:dyDescent="0.3">
      <c r="A771" t="s">
        <v>4040</v>
      </c>
      <c r="B771" t="s">
        <v>4041</v>
      </c>
      <c r="C771" t="s">
        <v>4042</v>
      </c>
      <c r="D771" t="s">
        <v>4043</v>
      </c>
      <c r="E771" t="s">
        <v>4044</v>
      </c>
      <c r="F771" t="s">
        <v>287</v>
      </c>
      <c r="G771" t="s">
        <v>219</v>
      </c>
      <c r="H771" t="s">
        <v>2416</v>
      </c>
      <c r="I771" t="s">
        <v>25</v>
      </c>
    </row>
    <row r="772" spans="1:9" x14ac:dyDescent="0.3">
      <c r="A772" t="s">
        <v>4045</v>
      </c>
      <c r="B772" t="s">
        <v>4046</v>
      </c>
      <c r="C772" t="s">
        <v>4047</v>
      </c>
      <c r="E772" t="s">
        <v>4048</v>
      </c>
      <c r="F772" t="s">
        <v>37</v>
      </c>
      <c r="G772" t="s">
        <v>15</v>
      </c>
      <c r="H772">
        <v>22156</v>
      </c>
      <c r="I772" t="s">
        <v>25</v>
      </c>
    </row>
    <row r="773" spans="1:9" x14ac:dyDescent="0.3">
      <c r="A773" t="s">
        <v>4049</v>
      </c>
      <c r="B773" t="s">
        <v>4050</v>
      </c>
      <c r="C773" t="s">
        <v>4051</v>
      </c>
      <c r="D773" t="s">
        <v>4052</v>
      </c>
      <c r="E773" t="s">
        <v>4053</v>
      </c>
      <c r="F773" t="s">
        <v>4054</v>
      </c>
      <c r="G773" t="s">
        <v>15</v>
      </c>
      <c r="H773">
        <v>80126</v>
      </c>
      <c r="I773" t="s">
        <v>25</v>
      </c>
    </row>
    <row r="774" spans="1:9" x14ac:dyDescent="0.3">
      <c r="A774" t="s">
        <v>4055</v>
      </c>
      <c r="B774" t="s">
        <v>4056</v>
      </c>
      <c r="D774" t="s">
        <v>4057</v>
      </c>
      <c r="E774" t="s">
        <v>4058</v>
      </c>
      <c r="F774" t="s">
        <v>1674</v>
      </c>
      <c r="G774" t="s">
        <v>15</v>
      </c>
      <c r="H774">
        <v>21275</v>
      </c>
      <c r="I774" t="s">
        <v>25</v>
      </c>
    </row>
    <row r="775" spans="1:9" x14ac:dyDescent="0.3">
      <c r="A775" t="s">
        <v>4059</v>
      </c>
      <c r="B775" t="s">
        <v>4060</v>
      </c>
      <c r="C775" t="s">
        <v>4061</v>
      </c>
      <c r="D775" t="s">
        <v>4062</v>
      </c>
      <c r="E775" t="s">
        <v>4063</v>
      </c>
      <c r="F775" t="s">
        <v>458</v>
      </c>
      <c r="G775" t="s">
        <v>23</v>
      </c>
      <c r="H775" t="s">
        <v>459</v>
      </c>
      <c r="I775" t="s">
        <v>25</v>
      </c>
    </row>
    <row r="776" spans="1:9" x14ac:dyDescent="0.3">
      <c r="A776" t="s">
        <v>4064</v>
      </c>
      <c r="B776" t="s">
        <v>4065</v>
      </c>
      <c r="D776" t="s">
        <v>4066</v>
      </c>
      <c r="E776" t="s">
        <v>4067</v>
      </c>
      <c r="F776" t="s">
        <v>310</v>
      </c>
      <c r="G776" t="s">
        <v>15</v>
      </c>
      <c r="H776">
        <v>33345</v>
      </c>
      <c r="I776" t="s">
        <v>16</v>
      </c>
    </row>
    <row r="777" spans="1:9" x14ac:dyDescent="0.3">
      <c r="A777" t="s">
        <v>4068</v>
      </c>
      <c r="B777" t="s">
        <v>4069</v>
      </c>
      <c r="C777" t="s">
        <v>4070</v>
      </c>
      <c r="D777" t="s">
        <v>4071</v>
      </c>
      <c r="E777" t="s">
        <v>4072</v>
      </c>
      <c r="F777" t="s">
        <v>2244</v>
      </c>
      <c r="G777" t="s">
        <v>15</v>
      </c>
      <c r="H777">
        <v>92191</v>
      </c>
      <c r="I777" t="s">
        <v>16</v>
      </c>
    </row>
    <row r="778" spans="1:9" x14ac:dyDescent="0.3">
      <c r="A778" t="s">
        <v>4073</v>
      </c>
      <c r="B778" t="s">
        <v>4074</v>
      </c>
      <c r="C778" t="s">
        <v>4075</v>
      </c>
      <c r="D778" t="s">
        <v>4076</v>
      </c>
      <c r="E778" t="s">
        <v>4077</v>
      </c>
      <c r="F778" t="s">
        <v>471</v>
      </c>
      <c r="G778" t="s">
        <v>15</v>
      </c>
      <c r="H778">
        <v>75216</v>
      </c>
      <c r="I778" t="s">
        <v>25</v>
      </c>
    </row>
    <row r="779" spans="1:9" x14ac:dyDescent="0.3">
      <c r="A779" t="s">
        <v>4078</v>
      </c>
      <c r="B779" t="s">
        <v>4079</v>
      </c>
      <c r="C779" t="s">
        <v>4080</v>
      </c>
      <c r="E779" t="s">
        <v>4081</v>
      </c>
      <c r="F779" t="s">
        <v>1684</v>
      </c>
      <c r="G779" t="s">
        <v>15</v>
      </c>
      <c r="H779">
        <v>60435</v>
      </c>
      <c r="I779" t="s">
        <v>25</v>
      </c>
    </row>
    <row r="780" spans="1:9" x14ac:dyDescent="0.3">
      <c r="A780" t="s">
        <v>4082</v>
      </c>
      <c r="B780" t="s">
        <v>4083</v>
      </c>
      <c r="C780" t="s">
        <v>4084</v>
      </c>
      <c r="D780" t="s">
        <v>4085</v>
      </c>
      <c r="E780" t="s">
        <v>4086</v>
      </c>
      <c r="F780" t="s">
        <v>140</v>
      </c>
      <c r="G780" t="s">
        <v>15</v>
      </c>
      <c r="H780">
        <v>49510</v>
      </c>
      <c r="I780" t="s">
        <v>16</v>
      </c>
    </row>
    <row r="781" spans="1:9" x14ac:dyDescent="0.3">
      <c r="A781" t="s">
        <v>4087</v>
      </c>
      <c r="B781" t="s">
        <v>4088</v>
      </c>
      <c r="C781" t="s">
        <v>4089</v>
      </c>
      <c r="D781" t="s">
        <v>4090</v>
      </c>
      <c r="E781" t="s">
        <v>4091</v>
      </c>
      <c r="F781" t="s">
        <v>943</v>
      </c>
      <c r="G781" t="s">
        <v>15</v>
      </c>
      <c r="H781">
        <v>34620</v>
      </c>
      <c r="I781" t="s">
        <v>16</v>
      </c>
    </row>
    <row r="782" spans="1:9" x14ac:dyDescent="0.3">
      <c r="A782" t="s">
        <v>4092</v>
      </c>
      <c r="B782" t="s">
        <v>4093</v>
      </c>
      <c r="D782" t="s">
        <v>4094</v>
      </c>
      <c r="E782" t="s">
        <v>4095</v>
      </c>
      <c r="F782" t="s">
        <v>244</v>
      </c>
      <c r="G782" t="s">
        <v>15</v>
      </c>
      <c r="H782">
        <v>55441</v>
      </c>
      <c r="I782" t="s">
        <v>25</v>
      </c>
    </row>
    <row r="783" spans="1:9" x14ac:dyDescent="0.3">
      <c r="A783" t="s">
        <v>4096</v>
      </c>
      <c r="B783" t="s">
        <v>4097</v>
      </c>
      <c r="C783" t="s">
        <v>4098</v>
      </c>
      <c r="D783" t="s">
        <v>4099</v>
      </c>
      <c r="E783" t="s">
        <v>4100</v>
      </c>
      <c r="F783" t="s">
        <v>2118</v>
      </c>
      <c r="G783" t="s">
        <v>15</v>
      </c>
      <c r="H783">
        <v>30045</v>
      </c>
      <c r="I783" t="s">
        <v>25</v>
      </c>
    </row>
    <row r="784" spans="1:9" x14ac:dyDescent="0.3">
      <c r="A784" t="s">
        <v>4101</v>
      </c>
      <c r="B784" t="s">
        <v>4102</v>
      </c>
      <c r="C784" t="s">
        <v>4103</v>
      </c>
      <c r="D784" t="s">
        <v>4104</v>
      </c>
      <c r="E784" t="s">
        <v>4105</v>
      </c>
      <c r="F784" t="s">
        <v>4106</v>
      </c>
      <c r="G784" t="s">
        <v>23</v>
      </c>
      <c r="H784" t="s">
        <v>4107</v>
      </c>
      <c r="I784" t="s">
        <v>25</v>
      </c>
    </row>
    <row r="785" spans="1:9" x14ac:dyDescent="0.3">
      <c r="A785" t="s">
        <v>4108</v>
      </c>
      <c r="B785" t="s">
        <v>4109</v>
      </c>
      <c r="C785" t="s">
        <v>4110</v>
      </c>
      <c r="D785" t="s">
        <v>4111</v>
      </c>
      <c r="E785" t="s">
        <v>4112</v>
      </c>
      <c r="F785" t="s">
        <v>344</v>
      </c>
      <c r="G785" t="s">
        <v>15</v>
      </c>
      <c r="H785">
        <v>33673</v>
      </c>
      <c r="I785" t="s">
        <v>16</v>
      </c>
    </row>
    <row r="786" spans="1:9" x14ac:dyDescent="0.3">
      <c r="A786" t="s">
        <v>4113</v>
      </c>
      <c r="B786" t="s">
        <v>4114</v>
      </c>
      <c r="C786" t="s">
        <v>4115</v>
      </c>
      <c r="E786" t="s">
        <v>4116</v>
      </c>
      <c r="F786" t="s">
        <v>693</v>
      </c>
      <c r="G786" t="s">
        <v>15</v>
      </c>
      <c r="H786">
        <v>37240</v>
      </c>
      <c r="I786" t="s">
        <v>25</v>
      </c>
    </row>
    <row r="787" spans="1:9" x14ac:dyDescent="0.3">
      <c r="A787" t="s">
        <v>4117</v>
      </c>
      <c r="B787" t="s">
        <v>4118</v>
      </c>
      <c r="C787" t="s">
        <v>4119</v>
      </c>
      <c r="D787" t="s">
        <v>4120</v>
      </c>
      <c r="E787" t="s">
        <v>4121</v>
      </c>
      <c r="F787" t="s">
        <v>1993</v>
      </c>
      <c r="G787" t="s">
        <v>15</v>
      </c>
      <c r="H787">
        <v>33175</v>
      </c>
      <c r="I787" t="s">
        <v>25</v>
      </c>
    </row>
    <row r="788" spans="1:9" x14ac:dyDescent="0.3">
      <c r="A788" t="s">
        <v>4122</v>
      </c>
      <c r="B788" t="s">
        <v>4123</v>
      </c>
      <c r="C788" t="s">
        <v>4124</v>
      </c>
      <c r="D788" t="s">
        <v>4125</v>
      </c>
      <c r="E788" t="s">
        <v>4126</v>
      </c>
      <c r="F788" t="s">
        <v>54</v>
      </c>
      <c r="G788" t="s">
        <v>15</v>
      </c>
      <c r="H788">
        <v>45426</v>
      </c>
      <c r="I788" t="s">
        <v>16</v>
      </c>
    </row>
    <row r="789" spans="1:9" x14ac:dyDescent="0.3">
      <c r="A789" t="s">
        <v>4127</v>
      </c>
      <c r="B789" t="s">
        <v>4128</v>
      </c>
      <c r="D789" t="s">
        <v>4129</v>
      </c>
      <c r="E789" t="s">
        <v>4130</v>
      </c>
      <c r="F789" t="s">
        <v>383</v>
      </c>
      <c r="G789" t="s">
        <v>15</v>
      </c>
      <c r="H789">
        <v>60686</v>
      </c>
      <c r="I789" t="s">
        <v>16</v>
      </c>
    </row>
    <row r="790" spans="1:9" x14ac:dyDescent="0.3">
      <c r="A790" t="s">
        <v>4131</v>
      </c>
      <c r="B790" t="s">
        <v>4132</v>
      </c>
      <c r="C790" t="s">
        <v>4133</v>
      </c>
      <c r="D790" t="s">
        <v>4134</v>
      </c>
      <c r="E790" t="s">
        <v>4135</v>
      </c>
      <c r="F790" t="s">
        <v>4136</v>
      </c>
      <c r="G790" t="s">
        <v>23</v>
      </c>
      <c r="H790" t="s">
        <v>4137</v>
      </c>
      <c r="I790" t="s">
        <v>16</v>
      </c>
    </row>
    <row r="791" spans="1:9" x14ac:dyDescent="0.3">
      <c r="A791" t="s">
        <v>4138</v>
      </c>
      <c r="B791" t="s">
        <v>4139</v>
      </c>
      <c r="C791" t="s">
        <v>4140</v>
      </c>
      <c r="D791" t="s">
        <v>4141</v>
      </c>
      <c r="E791" t="s">
        <v>4142</v>
      </c>
      <c r="F791" t="s">
        <v>88</v>
      </c>
      <c r="G791" t="s">
        <v>15</v>
      </c>
      <c r="H791">
        <v>94807</v>
      </c>
      <c r="I791" t="s">
        <v>25</v>
      </c>
    </row>
    <row r="792" spans="1:9" x14ac:dyDescent="0.3">
      <c r="A792" t="s">
        <v>4143</v>
      </c>
      <c r="B792" t="s">
        <v>4144</v>
      </c>
      <c r="C792" t="s">
        <v>4145</v>
      </c>
      <c r="D792" t="s">
        <v>4146</v>
      </c>
      <c r="E792" t="s">
        <v>4147</v>
      </c>
      <c r="F792" t="s">
        <v>4148</v>
      </c>
      <c r="G792" t="s">
        <v>15</v>
      </c>
      <c r="H792">
        <v>98506</v>
      </c>
      <c r="I792" t="s">
        <v>25</v>
      </c>
    </row>
    <row r="793" spans="1:9" x14ac:dyDescent="0.3">
      <c r="A793" t="s">
        <v>4149</v>
      </c>
      <c r="B793" t="s">
        <v>4150</v>
      </c>
      <c r="C793" t="s">
        <v>4151</v>
      </c>
      <c r="D793" t="s">
        <v>4152</v>
      </c>
      <c r="E793" t="s">
        <v>4153</v>
      </c>
      <c r="F793" t="s">
        <v>888</v>
      </c>
      <c r="G793" t="s">
        <v>15</v>
      </c>
      <c r="H793">
        <v>76011</v>
      </c>
      <c r="I793" t="s">
        <v>16</v>
      </c>
    </row>
    <row r="794" spans="1:9" x14ac:dyDescent="0.3">
      <c r="A794" t="s">
        <v>4154</v>
      </c>
      <c r="B794" t="s">
        <v>4155</v>
      </c>
      <c r="C794" t="s">
        <v>4156</v>
      </c>
      <c r="D794" t="s">
        <v>4157</v>
      </c>
      <c r="E794" t="s">
        <v>4158</v>
      </c>
      <c r="F794" t="s">
        <v>4159</v>
      </c>
      <c r="G794" t="s">
        <v>219</v>
      </c>
      <c r="H794" t="s">
        <v>4160</v>
      </c>
      <c r="I794" t="s">
        <v>16</v>
      </c>
    </row>
    <row r="795" spans="1:9" x14ac:dyDescent="0.3">
      <c r="A795" t="s">
        <v>4161</v>
      </c>
      <c r="B795" t="s">
        <v>4162</v>
      </c>
      <c r="C795" t="s">
        <v>4163</v>
      </c>
      <c r="D795" t="s">
        <v>4164</v>
      </c>
      <c r="E795" t="s">
        <v>4165</v>
      </c>
      <c r="F795" t="s">
        <v>857</v>
      </c>
      <c r="G795" t="s">
        <v>15</v>
      </c>
      <c r="H795">
        <v>24009</v>
      </c>
      <c r="I795" t="s">
        <v>25</v>
      </c>
    </row>
    <row r="796" spans="1:9" x14ac:dyDescent="0.3">
      <c r="A796" t="s">
        <v>4166</v>
      </c>
      <c r="B796" t="s">
        <v>4167</v>
      </c>
      <c r="C796" t="s">
        <v>4168</v>
      </c>
      <c r="D796" t="s">
        <v>4169</v>
      </c>
      <c r="E796" t="s">
        <v>4170</v>
      </c>
      <c r="F796" t="s">
        <v>4171</v>
      </c>
      <c r="G796" t="s">
        <v>15</v>
      </c>
      <c r="H796">
        <v>11044</v>
      </c>
      <c r="I796" t="s">
        <v>25</v>
      </c>
    </row>
    <row r="797" spans="1:9" x14ac:dyDescent="0.3">
      <c r="A797" t="s">
        <v>4172</v>
      </c>
      <c r="B797" t="s">
        <v>4173</v>
      </c>
      <c r="C797" t="s">
        <v>4174</v>
      </c>
      <c r="D797" t="s">
        <v>4175</v>
      </c>
      <c r="E797" t="s">
        <v>4176</v>
      </c>
      <c r="F797" t="s">
        <v>2003</v>
      </c>
      <c r="G797" t="s">
        <v>15</v>
      </c>
      <c r="H797">
        <v>92825</v>
      </c>
      <c r="I797" t="s">
        <v>25</v>
      </c>
    </row>
    <row r="798" spans="1:9" x14ac:dyDescent="0.3">
      <c r="A798" t="s">
        <v>4177</v>
      </c>
      <c r="B798" t="s">
        <v>4178</v>
      </c>
      <c r="D798" t="s">
        <v>4179</v>
      </c>
      <c r="E798" t="s">
        <v>4180</v>
      </c>
      <c r="F798" t="s">
        <v>1679</v>
      </c>
      <c r="G798" t="s">
        <v>15</v>
      </c>
      <c r="H798">
        <v>40596</v>
      </c>
      <c r="I798" t="s">
        <v>25</v>
      </c>
    </row>
    <row r="799" spans="1:9" x14ac:dyDescent="0.3">
      <c r="A799" t="s">
        <v>4181</v>
      </c>
      <c r="B799" t="s">
        <v>4182</v>
      </c>
      <c r="C799" t="s">
        <v>4183</v>
      </c>
      <c r="D799" t="s">
        <v>4184</v>
      </c>
      <c r="E799" t="s">
        <v>4185</v>
      </c>
      <c r="F799" t="s">
        <v>344</v>
      </c>
      <c r="G799" t="s">
        <v>15</v>
      </c>
      <c r="H799">
        <v>33673</v>
      </c>
      <c r="I799" t="s">
        <v>25</v>
      </c>
    </row>
    <row r="800" spans="1:9" x14ac:dyDescent="0.3">
      <c r="A800" t="s">
        <v>4186</v>
      </c>
      <c r="B800" t="s">
        <v>4187</v>
      </c>
      <c r="C800" t="s">
        <v>4188</v>
      </c>
      <c r="D800" t="s">
        <v>4189</v>
      </c>
      <c r="E800" t="s">
        <v>4190</v>
      </c>
      <c r="F800" t="s">
        <v>77</v>
      </c>
      <c r="G800" t="s">
        <v>15</v>
      </c>
      <c r="H800">
        <v>95138</v>
      </c>
      <c r="I800" t="s">
        <v>16</v>
      </c>
    </row>
    <row r="801" spans="1:9" x14ac:dyDescent="0.3">
      <c r="A801" t="s">
        <v>4191</v>
      </c>
      <c r="B801" t="s">
        <v>4192</v>
      </c>
      <c r="E801" t="s">
        <v>4193</v>
      </c>
      <c r="F801" t="s">
        <v>304</v>
      </c>
      <c r="G801" t="s">
        <v>15</v>
      </c>
      <c r="H801">
        <v>20470</v>
      </c>
      <c r="I801" t="s">
        <v>16</v>
      </c>
    </row>
    <row r="802" spans="1:9" x14ac:dyDescent="0.3">
      <c r="A802" t="s">
        <v>4194</v>
      </c>
      <c r="B802" t="s">
        <v>4195</v>
      </c>
      <c r="C802" t="s">
        <v>4196</v>
      </c>
      <c r="D802" t="s">
        <v>4197</v>
      </c>
      <c r="E802" t="s">
        <v>4198</v>
      </c>
      <c r="F802" t="s">
        <v>3008</v>
      </c>
      <c r="G802" t="s">
        <v>23</v>
      </c>
      <c r="H802" t="s">
        <v>3009</v>
      </c>
      <c r="I802" t="s">
        <v>25</v>
      </c>
    </row>
    <row r="803" spans="1:9" x14ac:dyDescent="0.3">
      <c r="A803" t="s">
        <v>4199</v>
      </c>
      <c r="B803" t="s">
        <v>4200</v>
      </c>
      <c r="C803" t="s">
        <v>4201</v>
      </c>
      <c r="D803" t="s">
        <v>4202</v>
      </c>
      <c r="E803" t="s">
        <v>4203</v>
      </c>
      <c r="F803" t="s">
        <v>4148</v>
      </c>
      <c r="G803" t="s">
        <v>15</v>
      </c>
      <c r="H803">
        <v>98506</v>
      </c>
      <c r="I803" t="s">
        <v>16</v>
      </c>
    </row>
    <row r="804" spans="1:9" x14ac:dyDescent="0.3">
      <c r="A804" t="s">
        <v>4204</v>
      </c>
      <c r="B804" t="s">
        <v>4205</v>
      </c>
      <c r="C804" t="s">
        <v>4206</v>
      </c>
      <c r="D804" t="s">
        <v>4207</v>
      </c>
      <c r="E804" t="s">
        <v>4208</v>
      </c>
      <c r="F804" t="s">
        <v>4209</v>
      </c>
      <c r="G804" t="s">
        <v>15</v>
      </c>
      <c r="H804">
        <v>75185</v>
      </c>
      <c r="I804" t="s">
        <v>25</v>
      </c>
    </row>
    <row r="805" spans="1:9" x14ac:dyDescent="0.3">
      <c r="A805" t="s">
        <v>4210</v>
      </c>
      <c r="B805" t="s">
        <v>4211</v>
      </c>
      <c r="C805" t="s">
        <v>4212</v>
      </c>
      <c r="E805" t="s">
        <v>4213</v>
      </c>
      <c r="F805" t="s">
        <v>1285</v>
      </c>
      <c r="G805" t="s">
        <v>15</v>
      </c>
      <c r="H805">
        <v>94207</v>
      </c>
      <c r="I805" t="s">
        <v>25</v>
      </c>
    </row>
    <row r="806" spans="1:9" x14ac:dyDescent="0.3">
      <c r="A806" t="s">
        <v>4214</v>
      </c>
      <c r="B806" t="s">
        <v>4215</v>
      </c>
      <c r="D806" t="s">
        <v>4216</v>
      </c>
      <c r="E806" t="s">
        <v>4217</v>
      </c>
      <c r="F806" t="s">
        <v>1487</v>
      </c>
      <c r="G806" t="s">
        <v>219</v>
      </c>
      <c r="H806" t="s">
        <v>1488</v>
      </c>
      <c r="I806" t="s">
        <v>25</v>
      </c>
    </row>
    <row r="807" spans="1:9" x14ac:dyDescent="0.3">
      <c r="A807" t="s">
        <v>4218</v>
      </c>
      <c r="B807" t="s">
        <v>4219</v>
      </c>
      <c r="D807" t="s">
        <v>4220</v>
      </c>
      <c r="E807" t="s">
        <v>4221</v>
      </c>
      <c r="F807" t="s">
        <v>4222</v>
      </c>
      <c r="G807" t="s">
        <v>15</v>
      </c>
      <c r="H807">
        <v>55590</v>
      </c>
      <c r="I807" t="s">
        <v>25</v>
      </c>
    </row>
    <row r="808" spans="1:9" x14ac:dyDescent="0.3">
      <c r="A808" t="s">
        <v>4223</v>
      </c>
      <c r="B808" t="s">
        <v>4224</v>
      </c>
      <c r="E808" t="s">
        <v>4225</v>
      </c>
      <c r="F808" t="s">
        <v>320</v>
      </c>
      <c r="G808" t="s">
        <v>219</v>
      </c>
      <c r="H808" t="s">
        <v>321</v>
      </c>
      <c r="I808" t="s">
        <v>16</v>
      </c>
    </row>
    <row r="809" spans="1:9" x14ac:dyDescent="0.3">
      <c r="A809" t="s">
        <v>4226</v>
      </c>
      <c r="B809" t="s">
        <v>4227</v>
      </c>
      <c r="C809" t="s">
        <v>4228</v>
      </c>
      <c r="D809" t="s">
        <v>4229</v>
      </c>
      <c r="E809" t="s">
        <v>4230</v>
      </c>
      <c r="F809" t="s">
        <v>2217</v>
      </c>
      <c r="G809" t="s">
        <v>23</v>
      </c>
      <c r="H809" t="s">
        <v>2218</v>
      </c>
      <c r="I809" t="s">
        <v>25</v>
      </c>
    </row>
    <row r="810" spans="1:9" x14ac:dyDescent="0.3">
      <c r="A810" t="s">
        <v>4231</v>
      </c>
      <c r="B810" t="s">
        <v>4232</v>
      </c>
      <c r="C810" t="s">
        <v>4233</v>
      </c>
      <c r="D810" t="s">
        <v>4234</v>
      </c>
      <c r="E810" t="s">
        <v>4235</v>
      </c>
      <c r="F810" t="s">
        <v>200</v>
      </c>
      <c r="G810" t="s">
        <v>15</v>
      </c>
      <c r="H810">
        <v>11499</v>
      </c>
      <c r="I810" t="s">
        <v>16</v>
      </c>
    </row>
    <row r="811" spans="1:9" x14ac:dyDescent="0.3">
      <c r="A811" t="s">
        <v>4236</v>
      </c>
      <c r="B811" t="s">
        <v>4237</v>
      </c>
      <c r="D811" t="s">
        <v>4238</v>
      </c>
      <c r="E811" t="s">
        <v>4239</v>
      </c>
      <c r="F811" t="s">
        <v>622</v>
      </c>
      <c r="G811" t="s">
        <v>15</v>
      </c>
      <c r="H811">
        <v>79934</v>
      </c>
      <c r="I811" t="s">
        <v>16</v>
      </c>
    </row>
    <row r="812" spans="1:9" x14ac:dyDescent="0.3">
      <c r="A812" t="s">
        <v>4240</v>
      </c>
      <c r="B812" t="s">
        <v>4241</v>
      </c>
      <c r="C812" t="s">
        <v>4242</v>
      </c>
      <c r="D812" t="s">
        <v>4243</v>
      </c>
      <c r="E812" t="s">
        <v>4244</v>
      </c>
      <c r="F812" t="s">
        <v>4245</v>
      </c>
      <c r="G812" t="s">
        <v>15</v>
      </c>
      <c r="H812">
        <v>34643</v>
      </c>
      <c r="I812" t="s">
        <v>25</v>
      </c>
    </row>
    <row r="813" spans="1:9" x14ac:dyDescent="0.3">
      <c r="A813" t="s">
        <v>4246</v>
      </c>
      <c r="B813" t="s">
        <v>4247</v>
      </c>
      <c r="C813" t="s">
        <v>4248</v>
      </c>
      <c r="D813" t="s">
        <v>4249</v>
      </c>
      <c r="E813" t="s">
        <v>4250</v>
      </c>
      <c r="F813" t="s">
        <v>4251</v>
      </c>
      <c r="G813" t="s">
        <v>23</v>
      </c>
      <c r="H813" t="s">
        <v>182</v>
      </c>
      <c r="I813" t="s">
        <v>16</v>
      </c>
    </row>
    <row r="814" spans="1:9" x14ac:dyDescent="0.3">
      <c r="A814" t="s">
        <v>4252</v>
      </c>
      <c r="B814" t="s">
        <v>4253</v>
      </c>
      <c r="C814" t="s">
        <v>4254</v>
      </c>
      <c r="D814" t="s">
        <v>4255</v>
      </c>
      <c r="E814" t="s">
        <v>4256</v>
      </c>
      <c r="F814" t="s">
        <v>4257</v>
      </c>
      <c r="G814" t="s">
        <v>219</v>
      </c>
      <c r="H814" t="s">
        <v>4258</v>
      </c>
      <c r="I814" t="s">
        <v>16</v>
      </c>
    </row>
    <row r="815" spans="1:9" x14ac:dyDescent="0.3">
      <c r="A815" t="s">
        <v>4259</v>
      </c>
      <c r="B815" t="s">
        <v>4260</v>
      </c>
      <c r="C815" t="s">
        <v>4261</v>
      </c>
      <c r="D815" t="s">
        <v>4262</v>
      </c>
      <c r="E815" t="s">
        <v>4263</v>
      </c>
      <c r="F815" t="s">
        <v>516</v>
      </c>
      <c r="G815" t="s">
        <v>15</v>
      </c>
      <c r="H815">
        <v>73179</v>
      </c>
      <c r="I815" t="s">
        <v>16</v>
      </c>
    </row>
    <row r="816" spans="1:9" x14ac:dyDescent="0.3">
      <c r="A816" t="s">
        <v>4264</v>
      </c>
      <c r="B816" t="s">
        <v>4265</v>
      </c>
      <c r="C816" t="s">
        <v>4266</v>
      </c>
      <c r="D816" t="s">
        <v>4267</v>
      </c>
      <c r="E816" t="s">
        <v>4268</v>
      </c>
      <c r="F816" t="s">
        <v>304</v>
      </c>
      <c r="G816" t="s">
        <v>15</v>
      </c>
      <c r="H816">
        <v>20051</v>
      </c>
      <c r="I816" t="s">
        <v>25</v>
      </c>
    </row>
    <row r="817" spans="1:9" x14ac:dyDescent="0.3">
      <c r="A817" t="s">
        <v>4269</v>
      </c>
      <c r="B817" t="s">
        <v>4270</v>
      </c>
      <c r="C817" t="s">
        <v>4271</v>
      </c>
      <c r="D817" t="s">
        <v>4272</v>
      </c>
      <c r="E817" t="s">
        <v>4273</v>
      </c>
      <c r="F817" t="s">
        <v>1347</v>
      </c>
      <c r="G817" t="s">
        <v>15</v>
      </c>
      <c r="H817">
        <v>30351</v>
      </c>
      <c r="I817" t="s">
        <v>25</v>
      </c>
    </row>
    <row r="818" spans="1:9" x14ac:dyDescent="0.3">
      <c r="A818" t="s">
        <v>4274</v>
      </c>
      <c r="B818" t="s">
        <v>4275</v>
      </c>
      <c r="C818" t="s">
        <v>4276</v>
      </c>
      <c r="D818" t="s">
        <v>4277</v>
      </c>
      <c r="E818" t="s">
        <v>4278</v>
      </c>
      <c r="F818" t="s">
        <v>932</v>
      </c>
      <c r="G818" t="s">
        <v>23</v>
      </c>
      <c r="H818" t="s">
        <v>933</v>
      </c>
      <c r="I818" t="s">
        <v>25</v>
      </c>
    </row>
    <row r="819" spans="1:9" x14ac:dyDescent="0.3">
      <c r="A819" t="s">
        <v>4279</v>
      </c>
      <c r="B819" t="s">
        <v>4280</v>
      </c>
      <c r="C819" t="s">
        <v>4281</v>
      </c>
      <c r="E819" t="s">
        <v>4282</v>
      </c>
      <c r="F819" t="s">
        <v>501</v>
      </c>
      <c r="G819" t="s">
        <v>15</v>
      </c>
      <c r="H819">
        <v>14276</v>
      </c>
      <c r="I819" t="s">
        <v>25</v>
      </c>
    </row>
    <row r="820" spans="1:9" x14ac:dyDescent="0.3">
      <c r="A820" t="s">
        <v>4283</v>
      </c>
      <c r="B820" t="s">
        <v>4284</v>
      </c>
      <c r="D820" t="s">
        <v>4285</v>
      </c>
      <c r="E820" t="s">
        <v>4286</v>
      </c>
      <c r="F820" t="s">
        <v>116</v>
      </c>
      <c r="G820" t="s">
        <v>15</v>
      </c>
      <c r="H820">
        <v>77260</v>
      </c>
      <c r="I820" t="s">
        <v>25</v>
      </c>
    </row>
    <row r="821" spans="1:9" x14ac:dyDescent="0.3">
      <c r="A821" t="s">
        <v>4287</v>
      </c>
      <c r="B821" t="s">
        <v>4288</v>
      </c>
      <c r="C821" t="s">
        <v>4289</v>
      </c>
      <c r="D821" t="s">
        <v>4290</v>
      </c>
      <c r="E821" t="s">
        <v>4291</v>
      </c>
      <c r="F821" t="s">
        <v>304</v>
      </c>
      <c r="G821" t="s">
        <v>15</v>
      </c>
      <c r="H821">
        <v>20470</v>
      </c>
      <c r="I821" t="s">
        <v>16</v>
      </c>
    </row>
    <row r="822" spans="1:9" x14ac:dyDescent="0.3">
      <c r="A822" t="s">
        <v>4292</v>
      </c>
      <c r="B822" t="s">
        <v>4293</v>
      </c>
      <c r="C822" t="s">
        <v>4294</v>
      </c>
      <c r="D822" t="s">
        <v>4295</v>
      </c>
      <c r="E822" t="s">
        <v>4296</v>
      </c>
      <c r="F822" t="s">
        <v>547</v>
      </c>
      <c r="G822" t="s">
        <v>15</v>
      </c>
      <c r="H822">
        <v>78764</v>
      </c>
      <c r="I822" t="s">
        <v>16</v>
      </c>
    </row>
    <row r="823" spans="1:9" x14ac:dyDescent="0.3">
      <c r="A823" t="s">
        <v>4297</v>
      </c>
      <c r="B823" t="s">
        <v>4298</v>
      </c>
      <c r="C823" t="s">
        <v>4299</v>
      </c>
      <c r="D823" t="s">
        <v>4300</v>
      </c>
      <c r="E823" t="s">
        <v>4301</v>
      </c>
      <c r="F823" t="s">
        <v>1091</v>
      </c>
      <c r="G823" t="s">
        <v>15</v>
      </c>
      <c r="H823">
        <v>85205</v>
      </c>
      <c r="I823" t="s">
        <v>25</v>
      </c>
    </row>
    <row r="824" spans="1:9" x14ac:dyDescent="0.3">
      <c r="A824" t="s">
        <v>4302</v>
      </c>
      <c r="B824" t="s">
        <v>4303</v>
      </c>
      <c r="C824" t="s">
        <v>4304</v>
      </c>
      <c r="D824" t="s">
        <v>4305</v>
      </c>
      <c r="E824" t="s">
        <v>4306</v>
      </c>
      <c r="F824" t="s">
        <v>4307</v>
      </c>
      <c r="G824" t="s">
        <v>15</v>
      </c>
      <c r="H824">
        <v>31416</v>
      </c>
      <c r="I824" t="s">
        <v>25</v>
      </c>
    </row>
    <row r="825" spans="1:9" x14ac:dyDescent="0.3">
      <c r="A825" t="s">
        <v>4308</v>
      </c>
      <c r="B825" t="s">
        <v>4309</v>
      </c>
      <c r="C825" t="s">
        <v>4310</v>
      </c>
      <c r="D825" t="s">
        <v>4311</v>
      </c>
      <c r="E825" t="s">
        <v>4312</v>
      </c>
      <c r="F825" t="s">
        <v>4313</v>
      </c>
      <c r="G825" t="s">
        <v>15</v>
      </c>
      <c r="H825">
        <v>87140</v>
      </c>
      <c r="I825" t="s">
        <v>16</v>
      </c>
    </row>
    <row r="826" spans="1:9" x14ac:dyDescent="0.3">
      <c r="A826" t="s">
        <v>4314</v>
      </c>
      <c r="B826" t="s">
        <v>4315</v>
      </c>
      <c r="C826" t="s">
        <v>4316</v>
      </c>
      <c r="E826" t="s">
        <v>4317</v>
      </c>
      <c r="F826" t="s">
        <v>441</v>
      </c>
      <c r="G826" t="s">
        <v>15</v>
      </c>
      <c r="H826">
        <v>28299</v>
      </c>
      <c r="I826" t="s">
        <v>16</v>
      </c>
    </row>
    <row r="827" spans="1:9" x14ac:dyDescent="0.3">
      <c r="A827" t="s">
        <v>4318</v>
      </c>
      <c r="B827" t="s">
        <v>4319</v>
      </c>
      <c r="C827" t="s">
        <v>4320</v>
      </c>
      <c r="D827" t="s">
        <v>4321</v>
      </c>
      <c r="E827" t="s">
        <v>4322</v>
      </c>
      <c r="F827" t="s">
        <v>2244</v>
      </c>
      <c r="G827" t="s">
        <v>15</v>
      </c>
      <c r="H827">
        <v>92191</v>
      </c>
      <c r="I827" t="s">
        <v>16</v>
      </c>
    </row>
    <row r="828" spans="1:9" x14ac:dyDescent="0.3">
      <c r="A828" t="s">
        <v>4323</v>
      </c>
      <c r="B828" t="s">
        <v>4324</v>
      </c>
      <c r="C828" t="s">
        <v>4325</v>
      </c>
      <c r="D828" t="s">
        <v>4326</v>
      </c>
      <c r="E828" t="s">
        <v>4327</v>
      </c>
      <c r="F828" t="s">
        <v>350</v>
      </c>
      <c r="G828" t="s">
        <v>15</v>
      </c>
      <c r="H828">
        <v>32575</v>
      </c>
      <c r="I828" t="s">
        <v>16</v>
      </c>
    </row>
    <row r="829" spans="1:9" x14ac:dyDescent="0.3">
      <c r="A829" t="s">
        <v>4328</v>
      </c>
      <c r="B829" t="s">
        <v>4329</v>
      </c>
      <c r="C829" t="s">
        <v>4330</v>
      </c>
      <c r="D829" t="s">
        <v>4331</v>
      </c>
      <c r="E829" t="s">
        <v>4332</v>
      </c>
      <c r="F829" t="s">
        <v>304</v>
      </c>
      <c r="G829" t="s">
        <v>15</v>
      </c>
      <c r="H829">
        <v>20470</v>
      </c>
      <c r="I829" t="s">
        <v>25</v>
      </c>
    </row>
    <row r="830" spans="1:9" x14ac:dyDescent="0.3">
      <c r="A830" t="s">
        <v>4333</v>
      </c>
      <c r="B830" t="s">
        <v>4334</v>
      </c>
      <c r="C830" t="s">
        <v>4335</v>
      </c>
      <c r="D830" t="s">
        <v>4336</v>
      </c>
      <c r="E830" t="s">
        <v>4337</v>
      </c>
      <c r="F830" t="s">
        <v>4338</v>
      </c>
      <c r="G830" t="s">
        <v>15</v>
      </c>
      <c r="H830">
        <v>34985</v>
      </c>
      <c r="I830" t="s">
        <v>16</v>
      </c>
    </row>
    <row r="831" spans="1:9" x14ac:dyDescent="0.3">
      <c r="A831" t="s">
        <v>4339</v>
      </c>
      <c r="B831" t="s">
        <v>4340</v>
      </c>
      <c r="C831" t="s">
        <v>4341</v>
      </c>
      <c r="D831" t="s">
        <v>4342</v>
      </c>
      <c r="E831" t="s">
        <v>4343</v>
      </c>
      <c r="F831" t="s">
        <v>663</v>
      </c>
      <c r="G831" t="s">
        <v>15</v>
      </c>
      <c r="H831">
        <v>25705</v>
      </c>
      <c r="I831" t="s">
        <v>25</v>
      </c>
    </row>
    <row r="832" spans="1:9" x14ac:dyDescent="0.3">
      <c r="A832" t="s">
        <v>4344</v>
      </c>
      <c r="B832" t="s">
        <v>4345</v>
      </c>
      <c r="C832" t="s">
        <v>4346</v>
      </c>
      <c r="D832" t="s">
        <v>4347</v>
      </c>
      <c r="E832" t="s">
        <v>4348</v>
      </c>
      <c r="F832" t="s">
        <v>104</v>
      </c>
      <c r="G832" t="s">
        <v>15</v>
      </c>
      <c r="H832">
        <v>19172</v>
      </c>
      <c r="I832" t="s">
        <v>25</v>
      </c>
    </row>
    <row r="833" spans="1:9" x14ac:dyDescent="0.3">
      <c r="A833" t="s">
        <v>4349</v>
      </c>
      <c r="B833" t="s">
        <v>4350</v>
      </c>
      <c r="C833" t="s">
        <v>4351</v>
      </c>
      <c r="D833" t="s">
        <v>4352</v>
      </c>
      <c r="E833" t="s">
        <v>4353</v>
      </c>
      <c r="F833" t="s">
        <v>516</v>
      </c>
      <c r="G833" t="s">
        <v>15</v>
      </c>
      <c r="H833">
        <v>73167</v>
      </c>
      <c r="I833" t="s">
        <v>16</v>
      </c>
    </row>
    <row r="834" spans="1:9" x14ac:dyDescent="0.3">
      <c r="A834" t="s">
        <v>4354</v>
      </c>
      <c r="B834" t="s">
        <v>4355</v>
      </c>
      <c r="C834" t="s">
        <v>4356</v>
      </c>
      <c r="D834" t="s">
        <v>4357</v>
      </c>
      <c r="E834" t="s">
        <v>4358</v>
      </c>
      <c r="F834" t="s">
        <v>377</v>
      </c>
      <c r="G834" t="s">
        <v>15</v>
      </c>
      <c r="H834">
        <v>34114</v>
      </c>
      <c r="I834" t="s">
        <v>25</v>
      </c>
    </row>
    <row r="835" spans="1:9" x14ac:dyDescent="0.3">
      <c r="A835" t="s">
        <v>4359</v>
      </c>
      <c r="B835" t="s">
        <v>4360</v>
      </c>
      <c r="C835" t="s">
        <v>4361</v>
      </c>
      <c r="D835" t="s">
        <v>4362</v>
      </c>
      <c r="E835" t="s">
        <v>4363</v>
      </c>
      <c r="F835" t="s">
        <v>400</v>
      </c>
      <c r="G835" t="s">
        <v>15</v>
      </c>
      <c r="H835">
        <v>76105</v>
      </c>
      <c r="I835" t="s">
        <v>16</v>
      </c>
    </row>
    <row r="836" spans="1:9" x14ac:dyDescent="0.3">
      <c r="A836" t="s">
        <v>4364</v>
      </c>
      <c r="B836" t="s">
        <v>4365</v>
      </c>
      <c r="C836" t="s">
        <v>4366</v>
      </c>
      <c r="D836" t="s">
        <v>4367</v>
      </c>
      <c r="E836" t="s">
        <v>4368</v>
      </c>
      <c r="F836" t="s">
        <v>4369</v>
      </c>
      <c r="G836" t="s">
        <v>15</v>
      </c>
      <c r="H836">
        <v>68117</v>
      </c>
      <c r="I836" t="s">
        <v>25</v>
      </c>
    </row>
    <row r="837" spans="1:9" x14ac:dyDescent="0.3">
      <c r="A837" t="s">
        <v>4370</v>
      </c>
      <c r="B837" t="s">
        <v>4371</v>
      </c>
      <c r="C837" t="s">
        <v>4372</v>
      </c>
      <c r="E837" t="s">
        <v>4373</v>
      </c>
      <c r="F837" t="s">
        <v>248</v>
      </c>
      <c r="G837" t="s">
        <v>15</v>
      </c>
      <c r="H837">
        <v>85732</v>
      </c>
      <c r="I837" t="s">
        <v>16</v>
      </c>
    </row>
    <row r="838" spans="1:9" x14ac:dyDescent="0.3">
      <c r="A838" t="s">
        <v>4374</v>
      </c>
      <c r="B838" t="s">
        <v>4375</v>
      </c>
      <c r="C838" t="s">
        <v>4376</v>
      </c>
      <c r="D838" t="s">
        <v>4377</v>
      </c>
      <c r="E838" t="s">
        <v>4378</v>
      </c>
      <c r="F838" t="s">
        <v>986</v>
      </c>
      <c r="G838" t="s">
        <v>15</v>
      </c>
      <c r="H838">
        <v>89436</v>
      </c>
      <c r="I838" t="s">
        <v>25</v>
      </c>
    </row>
    <row r="839" spans="1:9" x14ac:dyDescent="0.3">
      <c r="A839" t="s">
        <v>4379</v>
      </c>
      <c r="B839" t="s">
        <v>4380</v>
      </c>
      <c r="C839" t="s">
        <v>4381</v>
      </c>
      <c r="D839" t="s">
        <v>4382</v>
      </c>
      <c r="E839" t="s">
        <v>4383</v>
      </c>
      <c r="F839" t="s">
        <v>2989</v>
      </c>
      <c r="G839" t="s">
        <v>15</v>
      </c>
      <c r="H839">
        <v>32835</v>
      </c>
      <c r="I839" t="s">
        <v>16</v>
      </c>
    </row>
    <row r="840" spans="1:9" x14ac:dyDescent="0.3">
      <c r="A840" t="s">
        <v>4384</v>
      </c>
      <c r="B840" t="s">
        <v>4385</v>
      </c>
      <c r="C840" t="s">
        <v>4386</v>
      </c>
      <c r="D840" t="s">
        <v>4387</v>
      </c>
      <c r="E840" t="s">
        <v>4388</v>
      </c>
      <c r="F840" t="s">
        <v>304</v>
      </c>
      <c r="G840" t="s">
        <v>15</v>
      </c>
      <c r="H840">
        <v>20067</v>
      </c>
      <c r="I840" t="s">
        <v>25</v>
      </c>
    </row>
    <row r="841" spans="1:9" x14ac:dyDescent="0.3">
      <c r="A841" t="s">
        <v>4389</v>
      </c>
      <c r="B841" t="s">
        <v>4390</v>
      </c>
      <c r="C841" t="s">
        <v>4391</v>
      </c>
      <c r="D841" t="s">
        <v>4392</v>
      </c>
      <c r="E841" t="s">
        <v>4393</v>
      </c>
      <c r="F841" t="s">
        <v>4394</v>
      </c>
      <c r="G841" t="s">
        <v>15</v>
      </c>
      <c r="H841">
        <v>93907</v>
      </c>
      <c r="I841" t="s">
        <v>25</v>
      </c>
    </row>
    <row r="842" spans="1:9" x14ac:dyDescent="0.3">
      <c r="A842" t="s">
        <v>4395</v>
      </c>
      <c r="B842" t="s">
        <v>4396</v>
      </c>
      <c r="C842" t="s">
        <v>4397</v>
      </c>
      <c r="D842" t="s">
        <v>4398</v>
      </c>
      <c r="E842" t="s">
        <v>4399</v>
      </c>
      <c r="F842" t="s">
        <v>310</v>
      </c>
      <c r="G842" t="s">
        <v>15</v>
      </c>
      <c r="H842">
        <v>33345</v>
      </c>
      <c r="I842" t="s">
        <v>16</v>
      </c>
    </row>
    <row r="843" spans="1:9" x14ac:dyDescent="0.3">
      <c r="A843" t="s">
        <v>4400</v>
      </c>
      <c r="B843" t="s">
        <v>4401</v>
      </c>
      <c r="C843" t="s">
        <v>4402</v>
      </c>
      <c r="E843" t="s">
        <v>4403</v>
      </c>
      <c r="F843" t="s">
        <v>622</v>
      </c>
      <c r="G843" t="s">
        <v>15</v>
      </c>
      <c r="H843">
        <v>88553</v>
      </c>
      <c r="I843" t="s">
        <v>25</v>
      </c>
    </row>
    <row r="844" spans="1:9" x14ac:dyDescent="0.3">
      <c r="A844" t="s">
        <v>4404</v>
      </c>
      <c r="B844" t="s">
        <v>4405</v>
      </c>
      <c r="C844" t="s">
        <v>4406</v>
      </c>
      <c r="E844" t="s">
        <v>4407</v>
      </c>
      <c r="F844" t="s">
        <v>4408</v>
      </c>
      <c r="G844" t="s">
        <v>15</v>
      </c>
      <c r="H844">
        <v>91210</v>
      </c>
      <c r="I844" t="s">
        <v>16</v>
      </c>
    </row>
    <row r="845" spans="1:9" x14ac:dyDescent="0.3">
      <c r="A845" t="s">
        <v>4409</v>
      </c>
      <c r="B845" t="s">
        <v>4410</v>
      </c>
      <c r="C845" t="s">
        <v>4411</v>
      </c>
      <c r="D845" t="s">
        <v>4412</v>
      </c>
      <c r="E845" t="s">
        <v>4413</v>
      </c>
      <c r="F845" t="s">
        <v>926</v>
      </c>
      <c r="G845" t="s">
        <v>15</v>
      </c>
      <c r="H845">
        <v>22313</v>
      </c>
      <c r="I845" t="s">
        <v>16</v>
      </c>
    </row>
    <row r="846" spans="1:9" x14ac:dyDescent="0.3">
      <c r="A846" t="s">
        <v>4414</v>
      </c>
      <c r="B846" t="s">
        <v>4415</v>
      </c>
      <c r="C846" t="s">
        <v>4416</v>
      </c>
      <c r="D846" t="s">
        <v>4417</v>
      </c>
      <c r="E846" t="s">
        <v>4418</v>
      </c>
      <c r="F846" t="s">
        <v>1674</v>
      </c>
      <c r="G846" t="s">
        <v>15</v>
      </c>
      <c r="H846">
        <v>21290</v>
      </c>
      <c r="I846" t="s">
        <v>16</v>
      </c>
    </row>
    <row r="847" spans="1:9" x14ac:dyDescent="0.3">
      <c r="A847" t="s">
        <v>4419</v>
      </c>
      <c r="B847" t="s">
        <v>4420</v>
      </c>
      <c r="C847" t="s">
        <v>4421</v>
      </c>
      <c r="E847" t="s">
        <v>4422</v>
      </c>
      <c r="F847" t="s">
        <v>750</v>
      </c>
      <c r="G847" t="s">
        <v>15</v>
      </c>
      <c r="H847">
        <v>47732</v>
      </c>
      <c r="I847" t="s">
        <v>25</v>
      </c>
    </row>
    <row r="848" spans="1:9" x14ac:dyDescent="0.3">
      <c r="A848" t="s">
        <v>4423</v>
      </c>
      <c r="B848" t="s">
        <v>4424</v>
      </c>
      <c r="D848" t="s">
        <v>4425</v>
      </c>
      <c r="E848" t="s">
        <v>4426</v>
      </c>
      <c r="F848" t="s">
        <v>2118</v>
      </c>
      <c r="G848" t="s">
        <v>15</v>
      </c>
      <c r="H848">
        <v>30045</v>
      </c>
      <c r="I848" t="s">
        <v>16</v>
      </c>
    </row>
    <row r="849" spans="1:9" x14ac:dyDescent="0.3">
      <c r="A849" t="s">
        <v>4427</v>
      </c>
      <c r="B849" t="s">
        <v>4428</v>
      </c>
      <c r="C849" t="s">
        <v>4429</v>
      </c>
      <c r="E849" t="s">
        <v>4430</v>
      </c>
      <c r="F849" t="s">
        <v>4431</v>
      </c>
      <c r="G849" t="s">
        <v>15</v>
      </c>
      <c r="H849">
        <v>36670</v>
      </c>
      <c r="I849" t="s">
        <v>16</v>
      </c>
    </row>
    <row r="850" spans="1:9" x14ac:dyDescent="0.3">
      <c r="A850" t="s">
        <v>4432</v>
      </c>
      <c r="B850" t="s">
        <v>4433</v>
      </c>
      <c r="D850" t="s">
        <v>4434</v>
      </c>
      <c r="E850" t="s">
        <v>4435</v>
      </c>
      <c r="F850" t="s">
        <v>465</v>
      </c>
      <c r="G850" t="s">
        <v>15</v>
      </c>
      <c r="H850">
        <v>79705</v>
      </c>
      <c r="I850" t="s">
        <v>25</v>
      </c>
    </row>
    <row r="851" spans="1:9" x14ac:dyDescent="0.3">
      <c r="A851" t="s">
        <v>4436</v>
      </c>
      <c r="B851" t="s">
        <v>4437</v>
      </c>
      <c r="C851" t="s">
        <v>4438</v>
      </c>
      <c r="D851" t="s">
        <v>4439</v>
      </c>
      <c r="E851" t="s">
        <v>4440</v>
      </c>
      <c r="F851" t="s">
        <v>4441</v>
      </c>
      <c r="G851" t="s">
        <v>15</v>
      </c>
      <c r="H851">
        <v>33023</v>
      </c>
      <c r="I851" t="s">
        <v>16</v>
      </c>
    </row>
    <row r="852" spans="1:9" x14ac:dyDescent="0.3">
      <c r="A852" t="s">
        <v>4442</v>
      </c>
      <c r="B852" t="s">
        <v>4443</v>
      </c>
      <c r="C852" t="s">
        <v>4444</v>
      </c>
      <c r="D852" t="s">
        <v>4445</v>
      </c>
      <c r="E852" t="s">
        <v>4446</v>
      </c>
      <c r="F852" t="s">
        <v>1908</v>
      </c>
      <c r="G852" t="s">
        <v>15</v>
      </c>
      <c r="H852">
        <v>66611</v>
      </c>
      <c r="I852" t="s">
        <v>16</v>
      </c>
    </row>
    <row r="853" spans="1:9" x14ac:dyDescent="0.3">
      <c r="A853" t="s">
        <v>4447</v>
      </c>
      <c r="B853" t="s">
        <v>4448</v>
      </c>
      <c r="C853" t="s">
        <v>4449</v>
      </c>
      <c r="D853" t="s">
        <v>4450</v>
      </c>
      <c r="E853" t="s">
        <v>4451</v>
      </c>
      <c r="F853" t="s">
        <v>2207</v>
      </c>
      <c r="G853" t="s">
        <v>15</v>
      </c>
      <c r="H853">
        <v>95973</v>
      </c>
      <c r="I853" t="s">
        <v>16</v>
      </c>
    </row>
    <row r="854" spans="1:9" x14ac:dyDescent="0.3">
      <c r="A854" t="s">
        <v>4452</v>
      </c>
      <c r="B854" t="s">
        <v>4453</v>
      </c>
      <c r="C854" t="s">
        <v>4454</v>
      </c>
      <c r="E854" t="s">
        <v>4455</v>
      </c>
      <c r="F854" t="s">
        <v>547</v>
      </c>
      <c r="G854" t="s">
        <v>15</v>
      </c>
      <c r="H854">
        <v>78737</v>
      </c>
      <c r="I854" t="s">
        <v>16</v>
      </c>
    </row>
    <row r="855" spans="1:9" x14ac:dyDescent="0.3">
      <c r="A855" t="s">
        <v>4456</v>
      </c>
      <c r="B855" t="s">
        <v>4457</v>
      </c>
      <c r="C855" t="s">
        <v>4458</v>
      </c>
      <c r="E855" t="s">
        <v>4459</v>
      </c>
      <c r="F855" t="s">
        <v>622</v>
      </c>
      <c r="G855" t="s">
        <v>15</v>
      </c>
      <c r="H855">
        <v>88546</v>
      </c>
      <c r="I855" t="s">
        <v>25</v>
      </c>
    </row>
    <row r="856" spans="1:9" x14ac:dyDescent="0.3">
      <c r="A856" t="s">
        <v>4460</v>
      </c>
      <c r="B856" t="s">
        <v>4461</v>
      </c>
      <c r="C856" t="s">
        <v>4462</v>
      </c>
      <c r="D856" t="s">
        <v>4463</v>
      </c>
      <c r="E856" t="s">
        <v>4464</v>
      </c>
      <c r="F856" t="s">
        <v>226</v>
      </c>
      <c r="G856" t="s">
        <v>15</v>
      </c>
      <c r="H856">
        <v>25326</v>
      </c>
      <c r="I856" t="s">
        <v>16</v>
      </c>
    </row>
    <row r="857" spans="1:9" x14ac:dyDescent="0.3">
      <c r="A857" t="s">
        <v>4465</v>
      </c>
      <c r="B857" t="s">
        <v>4466</v>
      </c>
      <c r="C857" t="s">
        <v>4467</v>
      </c>
      <c r="D857" t="s">
        <v>4468</v>
      </c>
      <c r="E857" t="s">
        <v>4469</v>
      </c>
      <c r="F857" t="s">
        <v>3580</v>
      </c>
      <c r="G857" t="s">
        <v>15</v>
      </c>
      <c r="H857">
        <v>18105</v>
      </c>
      <c r="I857" t="s">
        <v>25</v>
      </c>
    </row>
    <row r="858" spans="1:9" x14ac:dyDescent="0.3">
      <c r="A858" t="s">
        <v>4470</v>
      </c>
      <c r="B858" t="s">
        <v>4471</v>
      </c>
      <c r="C858" t="s">
        <v>4472</v>
      </c>
      <c r="D858" t="s">
        <v>4473</v>
      </c>
      <c r="E858" t="s">
        <v>4474</v>
      </c>
      <c r="F858" t="s">
        <v>3091</v>
      </c>
      <c r="G858" t="s">
        <v>219</v>
      </c>
      <c r="H858" t="s">
        <v>4475</v>
      </c>
      <c r="I858" t="s">
        <v>16</v>
      </c>
    </row>
    <row r="859" spans="1:9" x14ac:dyDescent="0.3">
      <c r="A859" t="s">
        <v>4476</v>
      </c>
      <c r="B859" t="s">
        <v>4477</v>
      </c>
      <c r="C859" t="s">
        <v>4478</v>
      </c>
      <c r="D859" t="s">
        <v>4479</v>
      </c>
      <c r="E859" t="s">
        <v>4480</v>
      </c>
      <c r="F859" t="s">
        <v>4245</v>
      </c>
      <c r="G859" t="s">
        <v>15</v>
      </c>
      <c r="H859">
        <v>34643</v>
      </c>
      <c r="I859" t="s">
        <v>25</v>
      </c>
    </row>
    <row r="860" spans="1:9" x14ac:dyDescent="0.3">
      <c r="A860" t="s">
        <v>4481</v>
      </c>
      <c r="B860" t="s">
        <v>4482</v>
      </c>
      <c r="C860" t="s">
        <v>4483</v>
      </c>
      <c r="D860" t="s">
        <v>4484</v>
      </c>
      <c r="E860" t="s">
        <v>4485</v>
      </c>
      <c r="F860" t="s">
        <v>744</v>
      </c>
      <c r="G860" t="s">
        <v>15</v>
      </c>
      <c r="H860">
        <v>58122</v>
      </c>
      <c r="I860" t="s">
        <v>25</v>
      </c>
    </row>
    <row r="861" spans="1:9" x14ac:dyDescent="0.3">
      <c r="A861" t="s">
        <v>4486</v>
      </c>
      <c r="B861" t="s">
        <v>4487</v>
      </c>
      <c r="C861" t="s">
        <v>4488</v>
      </c>
      <c r="D861" t="s">
        <v>4489</v>
      </c>
      <c r="E861" t="s">
        <v>4490</v>
      </c>
      <c r="F861" t="s">
        <v>3757</v>
      </c>
      <c r="G861" t="s">
        <v>15</v>
      </c>
      <c r="H861">
        <v>72905</v>
      </c>
      <c r="I861" t="s">
        <v>25</v>
      </c>
    </row>
    <row r="862" spans="1:9" x14ac:dyDescent="0.3">
      <c r="A862" t="s">
        <v>4491</v>
      </c>
      <c r="B862" t="s">
        <v>4492</v>
      </c>
      <c r="D862" t="s">
        <v>4493</v>
      </c>
      <c r="E862" t="s">
        <v>4494</v>
      </c>
      <c r="F862" t="s">
        <v>2790</v>
      </c>
      <c r="G862" t="s">
        <v>15</v>
      </c>
      <c r="H862">
        <v>33811</v>
      </c>
      <c r="I862" t="s">
        <v>25</v>
      </c>
    </row>
    <row r="863" spans="1:9" x14ac:dyDescent="0.3">
      <c r="A863" t="s">
        <v>4495</v>
      </c>
      <c r="B863" t="s">
        <v>4496</v>
      </c>
      <c r="C863" t="s">
        <v>4497</v>
      </c>
      <c r="D863" t="s">
        <v>4498</v>
      </c>
      <c r="E863" t="s">
        <v>4499</v>
      </c>
      <c r="F863" t="s">
        <v>1789</v>
      </c>
      <c r="G863" t="s">
        <v>15</v>
      </c>
      <c r="H863">
        <v>37924</v>
      </c>
      <c r="I863" t="s">
        <v>16</v>
      </c>
    </row>
    <row r="864" spans="1:9" x14ac:dyDescent="0.3">
      <c r="A864" t="s">
        <v>4500</v>
      </c>
      <c r="B864" t="s">
        <v>4501</v>
      </c>
      <c r="C864" t="s">
        <v>4502</v>
      </c>
      <c r="D864" t="s">
        <v>4503</v>
      </c>
      <c r="E864" t="s">
        <v>4504</v>
      </c>
      <c r="F864" t="s">
        <v>66</v>
      </c>
      <c r="G864" t="s">
        <v>15</v>
      </c>
      <c r="H864">
        <v>90030</v>
      </c>
      <c r="I864" t="s">
        <v>16</v>
      </c>
    </row>
    <row r="865" spans="1:9" x14ac:dyDescent="0.3">
      <c r="A865" t="s">
        <v>4505</v>
      </c>
      <c r="B865" t="s">
        <v>4506</v>
      </c>
      <c r="C865" t="s">
        <v>4507</v>
      </c>
      <c r="D865" t="s">
        <v>4508</v>
      </c>
      <c r="E865" t="s">
        <v>4509</v>
      </c>
      <c r="F865" t="s">
        <v>1993</v>
      </c>
      <c r="G865" t="s">
        <v>15</v>
      </c>
      <c r="H865">
        <v>33169</v>
      </c>
      <c r="I865" t="s">
        <v>16</v>
      </c>
    </row>
    <row r="866" spans="1:9" x14ac:dyDescent="0.3">
      <c r="A866" t="s">
        <v>4510</v>
      </c>
      <c r="B866" t="s">
        <v>4511</v>
      </c>
      <c r="C866" t="s">
        <v>4512</v>
      </c>
      <c r="D866" t="s">
        <v>4513</v>
      </c>
      <c r="E866" t="s">
        <v>4514</v>
      </c>
      <c r="F866" t="s">
        <v>3923</v>
      </c>
      <c r="G866" t="s">
        <v>23</v>
      </c>
      <c r="H866" t="s">
        <v>3924</v>
      </c>
      <c r="I866" t="s">
        <v>25</v>
      </c>
    </row>
    <row r="867" spans="1:9" x14ac:dyDescent="0.3">
      <c r="A867" t="s">
        <v>4515</v>
      </c>
      <c r="B867" t="s">
        <v>4516</v>
      </c>
      <c r="D867" t="s">
        <v>4517</v>
      </c>
      <c r="E867" t="s">
        <v>4518</v>
      </c>
      <c r="F867" t="s">
        <v>383</v>
      </c>
      <c r="G867" t="s">
        <v>15</v>
      </c>
      <c r="H867">
        <v>60604</v>
      </c>
      <c r="I867" t="s">
        <v>16</v>
      </c>
    </row>
    <row r="868" spans="1:9" x14ac:dyDescent="0.3">
      <c r="A868" t="s">
        <v>4519</v>
      </c>
      <c r="B868" t="s">
        <v>4520</v>
      </c>
      <c r="C868" t="s">
        <v>4521</v>
      </c>
      <c r="D868" t="s">
        <v>4522</v>
      </c>
      <c r="E868" t="s">
        <v>4523</v>
      </c>
      <c r="F868" t="s">
        <v>4524</v>
      </c>
      <c r="G868" t="s">
        <v>23</v>
      </c>
      <c r="H868" t="s">
        <v>559</v>
      </c>
      <c r="I868" t="s">
        <v>25</v>
      </c>
    </row>
    <row r="869" spans="1:9" x14ac:dyDescent="0.3">
      <c r="A869" t="s">
        <v>4525</v>
      </c>
      <c r="B869" t="s">
        <v>4526</v>
      </c>
      <c r="C869" t="s">
        <v>4527</v>
      </c>
      <c r="E869" t="s">
        <v>4528</v>
      </c>
      <c r="F869" t="s">
        <v>4529</v>
      </c>
      <c r="G869" t="s">
        <v>23</v>
      </c>
      <c r="H869" t="s">
        <v>4530</v>
      </c>
      <c r="I869" t="s">
        <v>16</v>
      </c>
    </row>
    <row r="870" spans="1:9" x14ac:dyDescent="0.3">
      <c r="A870" t="s">
        <v>4531</v>
      </c>
      <c r="B870" t="s">
        <v>4532</v>
      </c>
      <c r="C870" t="s">
        <v>4533</v>
      </c>
      <c r="D870" t="s">
        <v>4534</v>
      </c>
      <c r="E870" t="s">
        <v>4535</v>
      </c>
      <c r="F870" t="s">
        <v>1120</v>
      </c>
      <c r="G870" t="s">
        <v>15</v>
      </c>
      <c r="H870">
        <v>33064</v>
      </c>
      <c r="I870" t="s">
        <v>16</v>
      </c>
    </row>
    <row r="871" spans="1:9" x14ac:dyDescent="0.3">
      <c r="A871" t="s">
        <v>4536</v>
      </c>
      <c r="B871" t="s">
        <v>4537</v>
      </c>
      <c r="D871" t="s">
        <v>4538</v>
      </c>
      <c r="E871" t="s">
        <v>4539</v>
      </c>
      <c r="F871" t="s">
        <v>1285</v>
      </c>
      <c r="G871" t="s">
        <v>15</v>
      </c>
      <c r="H871">
        <v>94297</v>
      </c>
      <c r="I871" t="s">
        <v>16</v>
      </c>
    </row>
    <row r="872" spans="1:9" x14ac:dyDescent="0.3">
      <c r="A872" t="s">
        <v>4540</v>
      </c>
      <c r="B872" t="s">
        <v>4541</v>
      </c>
      <c r="C872" t="s">
        <v>4542</v>
      </c>
      <c r="D872" t="s">
        <v>4543</v>
      </c>
      <c r="E872" t="s">
        <v>4544</v>
      </c>
      <c r="F872" t="s">
        <v>181</v>
      </c>
      <c r="G872" t="s">
        <v>23</v>
      </c>
      <c r="H872" t="s">
        <v>182</v>
      </c>
      <c r="I872" t="s">
        <v>16</v>
      </c>
    </row>
    <row r="873" spans="1:9" x14ac:dyDescent="0.3">
      <c r="A873" t="s">
        <v>4545</v>
      </c>
      <c r="B873" t="s">
        <v>4546</v>
      </c>
      <c r="C873" t="s">
        <v>4547</v>
      </c>
      <c r="D873" t="s">
        <v>4548</v>
      </c>
      <c r="E873" t="s">
        <v>4549</v>
      </c>
      <c r="F873" t="s">
        <v>4550</v>
      </c>
      <c r="G873" t="s">
        <v>219</v>
      </c>
      <c r="H873" t="s">
        <v>4551</v>
      </c>
      <c r="I873" t="s">
        <v>16</v>
      </c>
    </row>
    <row r="874" spans="1:9" x14ac:dyDescent="0.3">
      <c r="A874" t="s">
        <v>4552</v>
      </c>
      <c r="B874" t="s">
        <v>4553</v>
      </c>
      <c r="C874" t="s">
        <v>4554</v>
      </c>
      <c r="D874" t="s">
        <v>4555</v>
      </c>
      <c r="E874" t="s">
        <v>4556</v>
      </c>
      <c r="F874" t="s">
        <v>2124</v>
      </c>
      <c r="G874" t="s">
        <v>15</v>
      </c>
      <c r="H874">
        <v>28805</v>
      </c>
      <c r="I874" t="s">
        <v>25</v>
      </c>
    </row>
    <row r="875" spans="1:9" x14ac:dyDescent="0.3">
      <c r="A875" t="s">
        <v>4557</v>
      </c>
      <c r="B875" t="s">
        <v>4558</v>
      </c>
      <c r="C875" t="s">
        <v>4559</v>
      </c>
      <c r="D875" t="s">
        <v>4560</v>
      </c>
      <c r="E875" t="s">
        <v>4561</v>
      </c>
      <c r="F875" t="s">
        <v>226</v>
      </c>
      <c r="G875" t="s">
        <v>15</v>
      </c>
      <c r="H875">
        <v>25362</v>
      </c>
      <c r="I875" t="s">
        <v>16</v>
      </c>
    </row>
    <row r="876" spans="1:9" x14ac:dyDescent="0.3">
      <c r="A876" t="s">
        <v>4562</v>
      </c>
      <c r="B876" t="s">
        <v>4563</v>
      </c>
      <c r="C876" t="s">
        <v>4564</v>
      </c>
      <c r="D876" t="s">
        <v>4565</v>
      </c>
      <c r="E876" t="s">
        <v>4566</v>
      </c>
      <c r="F876" t="s">
        <v>116</v>
      </c>
      <c r="G876" t="s">
        <v>15</v>
      </c>
      <c r="H876">
        <v>77281</v>
      </c>
      <c r="I876" t="s">
        <v>25</v>
      </c>
    </row>
    <row r="877" spans="1:9" x14ac:dyDescent="0.3">
      <c r="A877" t="s">
        <v>4567</v>
      </c>
      <c r="B877" t="s">
        <v>4568</v>
      </c>
      <c r="C877" t="s">
        <v>4569</v>
      </c>
      <c r="D877" t="s">
        <v>4570</v>
      </c>
      <c r="E877" t="s">
        <v>4571</v>
      </c>
      <c r="F877" t="s">
        <v>577</v>
      </c>
      <c r="G877" t="s">
        <v>23</v>
      </c>
      <c r="H877" t="s">
        <v>578</v>
      </c>
      <c r="I877" t="s">
        <v>25</v>
      </c>
    </row>
    <row r="878" spans="1:9" x14ac:dyDescent="0.3">
      <c r="A878" t="s">
        <v>4572</v>
      </c>
      <c r="B878" t="s">
        <v>4573</v>
      </c>
      <c r="C878" t="s">
        <v>4574</v>
      </c>
      <c r="D878" t="s">
        <v>4575</v>
      </c>
      <c r="E878" t="s">
        <v>4576</v>
      </c>
      <c r="F878" t="s">
        <v>304</v>
      </c>
      <c r="G878" t="s">
        <v>15</v>
      </c>
      <c r="H878">
        <v>20575</v>
      </c>
      <c r="I878" t="s">
        <v>16</v>
      </c>
    </row>
    <row r="879" spans="1:9" x14ac:dyDescent="0.3">
      <c r="A879" t="s">
        <v>4577</v>
      </c>
      <c r="B879" t="s">
        <v>4578</v>
      </c>
      <c r="C879" t="s">
        <v>4579</v>
      </c>
      <c r="D879" t="s">
        <v>4580</v>
      </c>
      <c r="E879" t="s">
        <v>4581</v>
      </c>
      <c r="F879" t="s">
        <v>388</v>
      </c>
      <c r="G879" t="s">
        <v>15</v>
      </c>
      <c r="H879">
        <v>7195</v>
      </c>
      <c r="I879" t="s">
        <v>25</v>
      </c>
    </row>
    <row r="880" spans="1:9" x14ac:dyDescent="0.3">
      <c r="A880" t="s">
        <v>4582</v>
      </c>
      <c r="B880" t="s">
        <v>4583</v>
      </c>
      <c r="D880" t="s">
        <v>4584</v>
      </c>
      <c r="E880" t="s">
        <v>4585</v>
      </c>
      <c r="F880" t="s">
        <v>1886</v>
      </c>
      <c r="G880" t="s">
        <v>15</v>
      </c>
      <c r="H880">
        <v>98195</v>
      </c>
      <c r="I880" t="s">
        <v>16</v>
      </c>
    </row>
    <row r="881" spans="1:9" x14ac:dyDescent="0.3">
      <c r="A881" t="s">
        <v>4586</v>
      </c>
      <c r="B881" t="s">
        <v>4587</v>
      </c>
      <c r="D881" t="s">
        <v>4588</v>
      </c>
      <c r="E881" t="s">
        <v>4589</v>
      </c>
      <c r="F881" t="s">
        <v>158</v>
      </c>
      <c r="G881" t="s">
        <v>15</v>
      </c>
      <c r="H881">
        <v>80150</v>
      </c>
      <c r="I881" t="s">
        <v>25</v>
      </c>
    </row>
    <row r="882" spans="1:9" x14ac:dyDescent="0.3">
      <c r="A882" t="s">
        <v>4590</v>
      </c>
      <c r="B882" t="s">
        <v>4591</v>
      </c>
      <c r="C882" t="s">
        <v>4592</v>
      </c>
      <c r="D882" t="s">
        <v>4593</v>
      </c>
      <c r="E882" t="s">
        <v>4594</v>
      </c>
      <c r="F882" t="s">
        <v>4595</v>
      </c>
      <c r="G882" t="s">
        <v>15</v>
      </c>
      <c r="H882">
        <v>61105</v>
      </c>
      <c r="I882" t="s">
        <v>25</v>
      </c>
    </row>
    <row r="883" spans="1:9" x14ac:dyDescent="0.3">
      <c r="A883" t="s">
        <v>4596</v>
      </c>
      <c r="B883" t="s">
        <v>4597</v>
      </c>
      <c r="D883" t="s">
        <v>4598</v>
      </c>
      <c r="E883" t="s">
        <v>4599</v>
      </c>
      <c r="F883" t="s">
        <v>3987</v>
      </c>
      <c r="G883" t="s">
        <v>15</v>
      </c>
      <c r="H883">
        <v>59112</v>
      </c>
      <c r="I883" t="s">
        <v>16</v>
      </c>
    </row>
    <row r="884" spans="1:9" x14ac:dyDescent="0.3">
      <c r="A884" t="s">
        <v>4600</v>
      </c>
      <c r="B884" t="s">
        <v>4601</v>
      </c>
      <c r="C884" t="s">
        <v>4602</v>
      </c>
      <c r="D884" t="s">
        <v>4603</v>
      </c>
      <c r="E884" t="s">
        <v>4604</v>
      </c>
      <c r="F884" t="s">
        <v>1347</v>
      </c>
      <c r="G884" t="s">
        <v>15</v>
      </c>
      <c r="H884">
        <v>31165</v>
      </c>
      <c r="I884" t="s">
        <v>25</v>
      </c>
    </row>
    <row r="885" spans="1:9" x14ac:dyDescent="0.3">
      <c r="A885" t="s">
        <v>4605</v>
      </c>
      <c r="B885" t="s">
        <v>4606</v>
      </c>
      <c r="C885" t="s">
        <v>4607</v>
      </c>
      <c r="D885" t="s">
        <v>4608</v>
      </c>
      <c r="E885" t="s">
        <v>4609</v>
      </c>
      <c r="F885" t="s">
        <v>1068</v>
      </c>
      <c r="G885" t="s">
        <v>15</v>
      </c>
      <c r="H885">
        <v>74108</v>
      </c>
      <c r="I885" t="s">
        <v>16</v>
      </c>
    </row>
    <row r="886" spans="1:9" x14ac:dyDescent="0.3">
      <c r="A886" t="s">
        <v>4610</v>
      </c>
      <c r="B886" t="s">
        <v>4611</v>
      </c>
      <c r="C886" t="s">
        <v>4612</v>
      </c>
      <c r="D886" t="s">
        <v>4613</v>
      </c>
      <c r="E886" t="s">
        <v>4614</v>
      </c>
      <c r="F886" t="s">
        <v>507</v>
      </c>
      <c r="G886" t="s">
        <v>15</v>
      </c>
      <c r="H886">
        <v>93704</v>
      </c>
      <c r="I886" t="s">
        <v>16</v>
      </c>
    </row>
    <row r="887" spans="1:9" x14ac:dyDescent="0.3">
      <c r="A887" t="s">
        <v>4615</v>
      </c>
      <c r="B887" t="s">
        <v>4616</v>
      </c>
      <c r="C887" t="s">
        <v>4617</v>
      </c>
      <c r="D887" t="s">
        <v>4618</v>
      </c>
      <c r="E887" t="s">
        <v>4619</v>
      </c>
      <c r="F887" t="s">
        <v>4620</v>
      </c>
      <c r="G887" t="s">
        <v>23</v>
      </c>
      <c r="H887" t="s">
        <v>453</v>
      </c>
      <c r="I887" t="s">
        <v>25</v>
      </c>
    </row>
    <row r="888" spans="1:9" x14ac:dyDescent="0.3">
      <c r="A888" t="s">
        <v>4621</v>
      </c>
      <c r="B888" t="s">
        <v>4622</v>
      </c>
      <c r="C888" t="s">
        <v>4623</v>
      </c>
      <c r="D888" t="s">
        <v>4624</v>
      </c>
      <c r="E888" t="s">
        <v>4625</v>
      </c>
      <c r="F888" t="s">
        <v>1396</v>
      </c>
      <c r="G888" t="s">
        <v>15</v>
      </c>
      <c r="H888">
        <v>94154</v>
      </c>
      <c r="I888" t="s">
        <v>25</v>
      </c>
    </row>
    <row r="889" spans="1:9" x14ac:dyDescent="0.3">
      <c r="A889" t="s">
        <v>4626</v>
      </c>
      <c r="B889" t="s">
        <v>4627</v>
      </c>
      <c r="C889" t="s">
        <v>4628</v>
      </c>
      <c r="D889" t="s">
        <v>4629</v>
      </c>
      <c r="E889" t="s">
        <v>4630</v>
      </c>
      <c r="F889" t="s">
        <v>4431</v>
      </c>
      <c r="G889" t="s">
        <v>15</v>
      </c>
      <c r="H889">
        <v>36689</v>
      </c>
      <c r="I889" t="s">
        <v>25</v>
      </c>
    </row>
    <row r="890" spans="1:9" x14ac:dyDescent="0.3">
      <c r="A890" t="s">
        <v>4631</v>
      </c>
      <c r="B890" t="s">
        <v>4632</v>
      </c>
      <c r="C890" t="s">
        <v>4633</v>
      </c>
      <c r="D890" t="s">
        <v>4634</v>
      </c>
      <c r="E890" t="s">
        <v>4635</v>
      </c>
      <c r="F890" t="s">
        <v>1396</v>
      </c>
      <c r="G890" t="s">
        <v>15</v>
      </c>
      <c r="H890">
        <v>94110</v>
      </c>
      <c r="I890" t="s">
        <v>16</v>
      </c>
    </row>
    <row r="891" spans="1:9" x14ac:dyDescent="0.3">
      <c r="A891" t="s">
        <v>4636</v>
      </c>
      <c r="B891" t="s">
        <v>4637</v>
      </c>
      <c r="C891" t="s">
        <v>4638</v>
      </c>
      <c r="D891" t="s">
        <v>4639</v>
      </c>
      <c r="E891" t="s">
        <v>4640</v>
      </c>
      <c r="F891" t="s">
        <v>200</v>
      </c>
      <c r="G891" t="s">
        <v>15</v>
      </c>
      <c r="H891">
        <v>11470</v>
      </c>
      <c r="I891" t="s">
        <v>16</v>
      </c>
    </row>
    <row r="892" spans="1:9" x14ac:dyDescent="0.3">
      <c r="A892" t="s">
        <v>4641</v>
      </c>
      <c r="B892" t="s">
        <v>4642</v>
      </c>
      <c r="C892" t="s">
        <v>4643</v>
      </c>
      <c r="D892" t="s">
        <v>4644</v>
      </c>
      <c r="E892" t="s">
        <v>4645</v>
      </c>
      <c r="F892" t="s">
        <v>238</v>
      </c>
      <c r="G892" t="s">
        <v>15</v>
      </c>
      <c r="H892">
        <v>80243</v>
      </c>
      <c r="I892" t="s">
        <v>16</v>
      </c>
    </row>
    <row r="893" spans="1:9" x14ac:dyDescent="0.3">
      <c r="A893" t="s">
        <v>4646</v>
      </c>
      <c r="B893" t="s">
        <v>4647</v>
      </c>
      <c r="C893" t="s">
        <v>4648</v>
      </c>
      <c r="D893" t="s">
        <v>4649</v>
      </c>
      <c r="E893" t="s">
        <v>4650</v>
      </c>
      <c r="F893" t="s">
        <v>2244</v>
      </c>
      <c r="G893" t="s">
        <v>15</v>
      </c>
      <c r="H893">
        <v>92165</v>
      </c>
      <c r="I893" t="s">
        <v>16</v>
      </c>
    </row>
    <row r="894" spans="1:9" x14ac:dyDescent="0.3">
      <c r="A894" t="s">
        <v>4651</v>
      </c>
      <c r="B894" t="s">
        <v>4652</v>
      </c>
      <c r="C894" t="s">
        <v>4653</v>
      </c>
      <c r="D894" t="s">
        <v>4654</v>
      </c>
      <c r="E894" t="s">
        <v>4655</v>
      </c>
      <c r="F894" t="s">
        <v>2173</v>
      </c>
      <c r="G894" t="s">
        <v>219</v>
      </c>
      <c r="H894" t="s">
        <v>2174</v>
      </c>
      <c r="I894" t="s">
        <v>25</v>
      </c>
    </row>
    <row r="895" spans="1:9" x14ac:dyDescent="0.3">
      <c r="A895" t="s">
        <v>4656</v>
      </c>
      <c r="B895" t="s">
        <v>4657</v>
      </c>
      <c r="C895" t="s">
        <v>4658</v>
      </c>
      <c r="E895" t="s">
        <v>4659</v>
      </c>
      <c r="F895" t="s">
        <v>3227</v>
      </c>
      <c r="G895" t="s">
        <v>15</v>
      </c>
      <c r="H895">
        <v>15250</v>
      </c>
      <c r="I895" t="s">
        <v>16</v>
      </c>
    </row>
    <row r="896" spans="1:9" x14ac:dyDescent="0.3">
      <c r="A896" t="s">
        <v>4660</v>
      </c>
      <c r="B896" t="s">
        <v>4661</v>
      </c>
      <c r="D896" t="s">
        <v>4662</v>
      </c>
      <c r="E896" t="s">
        <v>4663</v>
      </c>
      <c r="F896" t="s">
        <v>4664</v>
      </c>
      <c r="G896" t="s">
        <v>23</v>
      </c>
      <c r="H896" t="s">
        <v>895</v>
      </c>
      <c r="I896" t="s">
        <v>16</v>
      </c>
    </row>
    <row r="897" spans="1:9" x14ac:dyDescent="0.3">
      <c r="A897" t="s">
        <v>4665</v>
      </c>
      <c r="B897" t="s">
        <v>4666</v>
      </c>
      <c r="D897" t="s">
        <v>4667</v>
      </c>
      <c r="E897" t="s">
        <v>4668</v>
      </c>
      <c r="F897" t="s">
        <v>128</v>
      </c>
      <c r="G897" t="s">
        <v>15</v>
      </c>
      <c r="H897">
        <v>10004</v>
      </c>
      <c r="I897" t="s">
        <v>25</v>
      </c>
    </row>
    <row r="898" spans="1:9" x14ac:dyDescent="0.3">
      <c r="A898" t="s">
        <v>4669</v>
      </c>
      <c r="B898" t="s">
        <v>4670</v>
      </c>
      <c r="C898" t="s">
        <v>4671</v>
      </c>
      <c r="D898" t="s">
        <v>4672</v>
      </c>
      <c r="E898" t="s">
        <v>4673</v>
      </c>
      <c r="F898" t="s">
        <v>1886</v>
      </c>
      <c r="G898" t="s">
        <v>15</v>
      </c>
      <c r="H898">
        <v>98148</v>
      </c>
      <c r="I898" t="s">
        <v>16</v>
      </c>
    </row>
    <row r="899" spans="1:9" x14ac:dyDescent="0.3">
      <c r="A899" t="s">
        <v>4674</v>
      </c>
      <c r="B899" t="s">
        <v>4675</v>
      </c>
      <c r="C899" t="s">
        <v>4676</v>
      </c>
      <c r="D899" t="s">
        <v>4677</v>
      </c>
      <c r="E899" t="s">
        <v>4678</v>
      </c>
      <c r="F899" t="s">
        <v>287</v>
      </c>
      <c r="G899" t="s">
        <v>219</v>
      </c>
      <c r="H899" t="s">
        <v>669</v>
      </c>
      <c r="I899" t="s">
        <v>25</v>
      </c>
    </row>
    <row r="900" spans="1:9" x14ac:dyDescent="0.3">
      <c r="A900" t="s">
        <v>4679</v>
      </c>
      <c r="B900" t="s">
        <v>4680</v>
      </c>
      <c r="D900" t="s">
        <v>4681</v>
      </c>
      <c r="E900" t="s">
        <v>4682</v>
      </c>
      <c r="F900" t="s">
        <v>4683</v>
      </c>
      <c r="G900" t="s">
        <v>15</v>
      </c>
      <c r="H900">
        <v>49018</v>
      </c>
      <c r="I900" t="s">
        <v>25</v>
      </c>
    </row>
    <row r="901" spans="1:9" x14ac:dyDescent="0.3">
      <c r="A901" t="s">
        <v>4684</v>
      </c>
      <c r="B901" t="s">
        <v>4685</v>
      </c>
      <c r="C901" t="s">
        <v>4686</v>
      </c>
      <c r="E901" t="s">
        <v>4687</v>
      </c>
      <c r="F901" t="s">
        <v>593</v>
      </c>
      <c r="G901" t="s">
        <v>23</v>
      </c>
      <c r="H901" t="s">
        <v>594</v>
      </c>
      <c r="I901" t="s">
        <v>16</v>
      </c>
    </row>
    <row r="902" spans="1:9" x14ac:dyDescent="0.3">
      <c r="A902" t="s">
        <v>4688</v>
      </c>
      <c r="B902" t="s">
        <v>4689</v>
      </c>
      <c r="D902" t="s">
        <v>4690</v>
      </c>
      <c r="E902" t="s">
        <v>4691</v>
      </c>
      <c r="F902" t="s">
        <v>4692</v>
      </c>
      <c r="G902" t="s">
        <v>23</v>
      </c>
      <c r="H902" t="s">
        <v>727</v>
      </c>
      <c r="I902" t="s">
        <v>25</v>
      </c>
    </row>
    <row r="903" spans="1:9" x14ac:dyDescent="0.3">
      <c r="A903" t="s">
        <v>4693</v>
      </c>
      <c r="B903" t="s">
        <v>4694</v>
      </c>
      <c r="C903" t="s">
        <v>4695</v>
      </c>
      <c r="D903" t="s">
        <v>4696</v>
      </c>
      <c r="E903" t="s">
        <v>4697</v>
      </c>
      <c r="F903" t="s">
        <v>116</v>
      </c>
      <c r="G903" t="s">
        <v>15</v>
      </c>
      <c r="H903">
        <v>77070</v>
      </c>
      <c r="I903" t="s">
        <v>16</v>
      </c>
    </row>
    <row r="904" spans="1:9" x14ac:dyDescent="0.3">
      <c r="A904" t="s">
        <v>4698</v>
      </c>
      <c r="B904" t="s">
        <v>4699</v>
      </c>
      <c r="C904" t="s">
        <v>4700</v>
      </c>
      <c r="D904" t="s">
        <v>4701</v>
      </c>
      <c r="E904" t="s">
        <v>4702</v>
      </c>
      <c r="F904" t="s">
        <v>1332</v>
      </c>
      <c r="G904" t="s">
        <v>15</v>
      </c>
      <c r="H904">
        <v>45249</v>
      </c>
      <c r="I904" t="s">
        <v>25</v>
      </c>
    </row>
    <row r="905" spans="1:9" x14ac:dyDescent="0.3">
      <c r="A905" t="s">
        <v>4703</v>
      </c>
      <c r="B905" t="s">
        <v>4704</v>
      </c>
      <c r="C905" t="s">
        <v>4705</v>
      </c>
      <c r="D905" t="s">
        <v>4706</v>
      </c>
      <c r="E905" t="s">
        <v>4707</v>
      </c>
      <c r="F905" t="s">
        <v>507</v>
      </c>
      <c r="G905" t="s">
        <v>15</v>
      </c>
      <c r="H905">
        <v>93704</v>
      </c>
      <c r="I905" t="s">
        <v>25</v>
      </c>
    </row>
    <row r="906" spans="1:9" x14ac:dyDescent="0.3">
      <c r="A906" t="s">
        <v>4708</v>
      </c>
      <c r="B906" t="s">
        <v>4709</v>
      </c>
      <c r="C906" t="s">
        <v>4710</v>
      </c>
      <c r="D906" t="s">
        <v>4711</v>
      </c>
      <c r="E906" t="s">
        <v>4712</v>
      </c>
      <c r="F906" t="s">
        <v>360</v>
      </c>
      <c r="G906" t="s">
        <v>15</v>
      </c>
      <c r="H906">
        <v>55123</v>
      </c>
      <c r="I906" t="s">
        <v>25</v>
      </c>
    </row>
    <row r="907" spans="1:9" x14ac:dyDescent="0.3">
      <c r="A907" t="s">
        <v>4713</v>
      </c>
      <c r="B907" t="s">
        <v>4714</v>
      </c>
      <c r="D907" t="s">
        <v>4715</v>
      </c>
      <c r="E907" t="s">
        <v>4716</v>
      </c>
      <c r="F907" t="s">
        <v>622</v>
      </c>
      <c r="G907" t="s">
        <v>15</v>
      </c>
      <c r="H907">
        <v>88519</v>
      </c>
      <c r="I907" t="s">
        <v>16</v>
      </c>
    </row>
    <row r="908" spans="1:9" x14ac:dyDescent="0.3">
      <c r="A908" t="s">
        <v>4717</v>
      </c>
      <c r="B908" t="s">
        <v>4718</v>
      </c>
      <c r="C908" t="s">
        <v>4719</v>
      </c>
      <c r="D908" t="s">
        <v>4720</v>
      </c>
      <c r="E908" t="s">
        <v>4721</v>
      </c>
      <c r="F908" t="s">
        <v>862</v>
      </c>
      <c r="G908" t="s">
        <v>15</v>
      </c>
      <c r="H908">
        <v>50981</v>
      </c>
      <c r="I908" t="s">
        <v>16</v>
      </c>
    </row>
    <row r="909" spans="1:9" x14ac:dyDescent="0.3">
      <c r="A909" t="s">
        <v>4722</v>
      </c>
      <c r="B909" t="s">
        <v>4723</v>
      </c>
      <c r="C909" t="s">
        <v>4724</v>
      </c>
      <c r="D909" t="s">
        <v>4725</v>
      </c>
      <c r="E909" t="s">
        <v>4726</v>
      </c>
      <c r="F909" t="s">
        <v>110</v>
      </c>
      <c r="G909" t="s">
        <v>15</v>
      </c>
      <c r="H909">
        <v>97240</v>
      </c>
      <c r="I909" t="s">
        <v>25</v>
      </c>
    </row>
    <row r="910" spans="1:9" x14ac:dyDescent="0.3">
      <c r="A910" t="s">
        <v>4727</v>
      </c>
      <c r="B910" t="s">
        <v>4728</v>
      </c>
      <c r="C910" t="s">
        <v>4729</v>
      </c>
      <c r="D910" t="s">
        <v>4730</v>
      </c>
      <c r="E910" t="s">
        <v>4731</v>
      </c>
      <c r="F910" t="s">
        <v>116</v>
      </c>
      <c r="G910" t="s">
        <v>15</v>
      </c>
      <c r="H910">
        <v>77070</v>
      </c>
      <c r="I910" t="s">
        <v>25</v>
      </c>
    </row>
    <row r="911" spans="1:9" x14ac:dyDescent="0.3">
      <c r="A911" t="s">
        <v>4732</v>
      </c>
      <c r="B911" t="s">
        <v>4733</v>
      </c>
      <c r="D911" t="s">
        <v>4734</v>
      </c>
      <c r="E911" t="s">
        <v>4735</v>
      </c>
      <c r="F911" t="s">
        <v>3086</v>
      </c>
      <c r="G911" t="s">
        <v>15</v>
      </c>
      <c r="H911">
        <v>27705</v>
      </c>
      <c r="I911" t="s">
        <v>25</v>
      </c>
    </row>
    <row r="912" spans="1:9" x14ac:dyDescent="0.3">
      <c r="A912" t="s">
        <v>4736</v>
      </c>
      <c r="B912" t="s">
        <v>4737</v>
      </c>
      <c r="C912" t="s">
        <v>4738</v>
      </c>
      <c r="D912" t="s">
        <v>4739</v>
      </c>
      <c r="E912" t="s">
        <v>4740</v>
      </c>
      <c r="F912" t="s">
        <v>270</v>
      </c>
      <c r="G912" t="s">
        <v>15</v>
      </c>
      <c r="H912">
        <v>2298</v>
      </c>
      <c r="I912" t="s">
        <v>25</v>
      </c>
    </row>
    <row r="913" spans="1:9" x14ac:dyDescent="0.3">
      <c r="A913" t="s">
        <v>4741</v>
      </c>
      <c r="B913" t="s">
        <v>4742</v>
      </c>
      <c r="C913" t="s">
        <v>4743</v>
      </c>
      <c r="D913" t="s">
        <v>4744</v>
      </c>
      <c r="E913" t="s">
        <v>4745</v>
      </c>
      <c r="F913" t="s">
        <v>304</v>
      </c>
      <c r="G913" t="s">
        <v>15</v>
      </c>
      <c r="H913">
        <v>20226</v>
      </c>
      <c r="I913" t="s">
        <v>16</v>
      </c>
    </row>
    <row r="914" spans="1:9" x14ac:dyDescent="0.3">
      <c r="A914" t="s">
        <v>4746</v>
      </c>
      <c r="B914" t="s">
        <v>4747</v>
      </c>
      <c r="D914" t="s">
        <v>4748</v>
      </c>
      <c r="E914" t="s">
        <v>4749</v>
      </c>
      <c r="F914" t="s">
        <v>1142</v>
      </c>
      <c r="G914" t="s">
        <v>15</v>
      </c>
      <c r="H914">
        <v>12205</v>
      </c>
      <c r="I914" t="s">
        <v>16</v>
      </c>
    </row>
    <row r="915" spans="1:9" x14ac:dyDescent="0.3">
      <c r="A915" t="s">
        <v>4750</v>
      </c>
      <c r="B915" t="s">
        <v>4751</v>
      </c>
      <c r="C915" t="s">
        <v>4752</v>
      </c>
      <c r="D915" t="s">
        <v>4753</v>
      </c>
      <c r="E915" t="s">
        <v>4754</v>
      </c>
      <c r="F915" t="s">
        <v>248</v>
      </c>
      <c r="G915" t="s">
        <v>15</v>
      </c>
      <c r="H915">
        <v>85732</v>
      </c>
      <c r="I915" t="s">
        <v>25</v>
      </c>
    </row>
    <row r="916" spans="1:9" x14ac:dyDescent="0.3">
      <c r="A916" t="s">
        <v>4755</v>
      </c>
      <c r="B916" t="s">
        <v>4756</v>
      </c>
      <c r="C916" t="s">
        <v>4757</v>
      </c>
      <c r="D916" t="s">
        <v>4758</v>
      </c>
      <c r="E916" t="s">
        <v>4759</v>
      </c>
      <c r="F916" t="s">
        <v>981</v>
      </c>
      <c r="G916" t="s">
        <v>15</v>
      </c>
      <c r="H916">
        <v>36195</v>
      </c>
      <c r="I916" t="s">
        <v>25</v>
      </c>
    </row>
    <row r="917" spans="1:9" x14ac:dyDescent="0.3">
      <c r="A917" t="s">
        <v>4760</v>
      </c>
      <c r="B917" t="s">
        <v>4761</v>
      </c>
      <c r="C917" t="s">
        <v>4762</v>
      </c>
      <c r="D917" t="s">
        <v>4763</v>
      </c>
      <c r="E917" t="s">
        <v>4764</v>
      </c>
      <c r="F917" t="s">
        <v>4765</v>
      </c>
      <c r="G917" t="s">
        <v>15</v>
      </c>
      <c r="H917">
        <v>99709</v>
      </c>
      <c r="I917" t="s">
        <v>16</v>
      </c>
    </row>
    <row r="918" spans="1:9" x14ac:dyDescent="0.3">
      <c r="A918" t="s">
        <v>4766</v>
      </c>
      <c r="B918" t="s">
        <v>4767</v>
      </c>
      <c r="E918" t="s">
        <v>4768</v>
      </c>
      <c r="F918" t="s">
        <v>2405</v>
      </c>
      <c r="G918" t="s">
        <v>23</v>
      </c>
      <c r="H918" t="s">
        <v>2406</v>
      </c>
      <c r="I918" t="s">
        <v>16</v>
      </c>
    </row>
    <row r="919" spans="1:9" x14ac:dyDescent="0.3">
      <c r="A919" t="s">
        <v>4769</v>
      </c>
      <c r="B919" t="s">
        <v>4770</v>
      </c>
      <c r="C919" t="s">
        <v>4771</v>
      </c>
      <c r="D919" t="s">
        <v>4772</v>
      </c>
      <c r="E919" t="s">
        <v>4773</v>
      </c>
      <c r="F919" t="s">
        <v>1576</v>
      </c>
      <c r="G919" t="s">
        <v>219</v>
      </c>
      <c r="H919" t="s">
        <v>4774</v>
      </c>
      <c r="I919" t="s">
        <v>25</v>
      </c>
    </row>
    <row r="920" spans="1:9" x14ac:dyDescent="0.3">
      <c r="A920" t="s">
        <v>4775</v>
      </c>
      <c r="B920" t="s">
        <v>4776</v>
      </c>
      <c r="C920" t="s">
        <v>4777</v>
      </c>
      <c r="D920" t="s">
        <v>4778</v>
      </c>
      <c r="E920" t="s">
        <v>4779</v>
      </c>
      <c r="F920" t="s">
        <v>943</v>
      </c>
      <c r="G920" t="s">
        <v>15</v>
      </c>
      <c r="H920">
        <v>34615</v>
      </c>
      <c r="I920" t="s">
        <v>25</v>
      </c>
    </row>
    <row r="921" spans="1:9" x14ac:dyDescent="0.3">
      <c r="A921" t="s">
        <v>4780</v>
      </c>
      <c r="B921" t="s">
        <v>4781</v>
      </c>
      <c r="C921" t="s">
        <v>4782</v>
      </c>
      <c r="D921" t="s">
        <v>4783</v>
      </c>
      <c r="E921" t="s">
        <v>4784</v>
      </c>
      <c r="F921" t="s">
        <v>1679</v>
      </c>
      <c r="G921" t="s">
        <v>15</v>
      </c>
      <c r="H921">
        <v>40515</v>
      </c>
      <c r="I921" t="s">
        <v>16</v>
      </c>
    </row>
    <row r="922" spans="1:9" x14ac:dyDescent="0.3">
      <c r="A922" t="s">
        <v>4785</v>
      </c>
      <c r="B922" t="s">
        <v>4786</v>
      </c>
      <c r="C922" t="s">
        <v>4787</v>
      </c>
      <c r="D922" t="s">
        <v>4788</v>
      </c>
      <c r="E922" t="s">
        <v>4789</v>
      </c>
      <c r="F922" t="s">
        <v>140</v>
      </c>
      <c r="G922" t="s">
        <v>15</v>
      </c>
      <c r="H922">
        <v>49560</v>
      </c>
      <c r="I922" t="s">
        <v>25</v>
      </c>
    </row>
    <row r="923" spans="1:9" x14ac:dyDescent="0.3">
      <c r="A923" t="s">
        <v>4790</v>
      </c>
      <c r="B923" t="s">
        <v>4791</v>
      </c>
      <c r="C923" t="s">
        <v>4792</v>
      </c>
      <c r="D923" t="s">
        <v>4793</v>
      </c>
      <c r="E923" t="s">
        <v>4794</v>
      </c>
      <c r="F923" t="s">
        <v>862</v>
      </c>
      <c r="G923" t="s">
        <v>15</v>
      </c>
      <c r="H923">
        <v>50369</v>
      </c>
      <c r="I923" t="s">
        <v>25</v>
      </c>
    </row>
    <row r="924" spans="1:9" x14ac:dyDescent="0.3">
      <c r="A924" t="s">
        <v>4795</v>
      </c>
      <c r="B924" t="s">
        <v>4796</v>
      </c>
      <c r="E924" t="s">
        <v>4797</v>
      </c>
      <c r="F924" t="s">
        <v>3855</v>
      </c>
      <c r="G924" t="s">
        <v>15</v>
      </c>
      <c r="H924">
        <v>19810</v>
      </c>
      <c r="I924" t="s">
        <v>16</v>
      </c>
    </row>
    <row r="925" spans="1:9" x14ac:dyDescent="0.3">
      <c r="A925" t="s">
        <v>4798</v>
      </c>
      <c r="B925" t="s">
        <v>4799</v>
      </c>
      <c r="C925" t="s">
        <v>4800</v>
      </c>
      <c r="D925" t="s">
        <v>4801</v>
      </c>
      <c r="E925" t="s">
        <v>4802</v>
      </c>
      <c r="F925" t="s">
        <v>547</v>
      </c>
      <c r="G925" t="s">
        <v>15</v>
      </c>
      <c r="H925">
        <v>78726</v>
      </c>
      <c r="I925" t="s">
        <v>25</v>
      </c>
    </row>
    <row r="926" spans="1:9" x14ac:dyDescent="0.3">
      <c r="A926" t="s">
        <v>4803</v>
      </c>
      <c r="B926" t="s">
        <v>4804</v>
      </c>
      <c r="C926" t="s">
        <v>4805</v>
      </c>
      <c r="E926" t="s">
        <v>4806</v>
      </c>
      <c r="F926" t="s">
        <v>2989</v>
      </c>
      <c r="G926" t="s">
        <v>15</v>
      </c>
      <c r="H926">
        <v>32835</v>
      </c>
      <c r="I926" t="s">
        <v>25</v>
      </c>
    </row>
    <row r="927" spans="1:9" x14ac:dyDescent="0.3">
      <c r="A927" t="s">
        <v>4807</v>
      </c>
      <c r="B927" t="s">
        <v>4808</v>
      </c>
      <c r="D927" t="s">
        <v>4809</v>
      </c>
      <c r="E927" t="s">
        <v>4810</v>
      </c>
      <c r="F927" t="s">
        <v>1223</v>
      </c>
      <c r="G927" t="s">
        <v>15</v>
      </c>
      <c r="H927">
        <v>91199</v>
      </c>
      <c r="I927" t="s">
        <v>16</v>
      </c>
    </row>
    <row r="928" spans="1:9" x14ac:dyDescent="0.3">
      <c r="A928" t="s">
        <v>4811</v>
      </c>
      <c r="B928" t="s">
        <v>4812</v>
      </c>
      <c r="C928" t="s">
        <v>4813</v>
      </c>
      <c r="D928" t="s">
        <v>4814</v>
      </c>
      <c r="E928" t="s">
        <v>4815</v>
      </c>
      <c r="F928" t="s">
        <v>304</v>
      </c>
      <c r="G928" t="s">
        <v>15</v>
      </c>
      <c r="H928">
        <v>20238</v>
      </c>
      <c r="I928" t="s">
        <v>16</v>
      </c>
    </row>
    <row r="929" spans="1:9" x14ac:dyDescent="0.3">
      <c r="A929" t="s">
        <v>4816</v>
      </c>
      <c r="B929" t="s">
        <v>4817</v>
      </c>
      <c r="C929" t="s">
        <v>4818</v>
      </c>
      <c r="D929" t="s">
        <v>4819</v>
      </c>
      <c r="E929" t="s">
        <v>4820</v>
      </c>
      <c r="F929" t="s">
        <v>110</v>
      </c>
      <c r="G929" t="s">
        <v>15</v>
      </c>
      <c r="H929">
        <v>97271</v>
      </c>
      <c r="I929" t="s">
        <v>25</v>
      </c>
    </row>
    <row r="930" spans="1:9" x14ac:dyDescent="0.3">
      <c r="A930" t="s">
        <v>4821</v>
      </c>
      <c r="B930" t="s">
        <v>4822</v>
      </c>
      <c r="C930" t="s">
        <v>4823</v>
      </c>
      <c r="E930" t="s">
        <v>4824</v>
      </c>
      <c r="F930" t="s">
        <v>128</v>
      </c>
      <c r="G930" t="s">
        <v>15</v>
      </c>
      <c r="H930">
        <v>10004</v>
      </c>
      <c r="I930" t="s">
        <v>16</v>
      </c>
    </row>
    <row r="931" spans="1:9" x14ac:dyDescent="0.3">
      <c r="A931" t="s">
        <v>4825</v>
      </c>
      <c r="B931" t="s">
        <v>4826</v>
      </c>
      <c r="C931" t="s">
        <v>4827</v>
      </c>
      <c r="D931" t="s">
        <v>4828</v>
      </c>
      <c r="E931" t="s">
        <v>4829</v>
      </c>
      <c r="F931" t="s">
        <v>304</v>
      </c>
      <c r="G931" t="s">
        <v>15</v>
      </c>
      <c r="H931">
        <v>20404</v>
      </c>
      <c r="I931" t="s">
        <v>16</v>
      </c>
    </row>
    <row r="932" spans="1:9" x14ac:dyDescent="0.3">
      <c r="A932" t="s">
        <v>4830</v>
      </c>
      <c r="B932" t="s">
        <v>4831</v>
      </c>
      <c r="C932" t="s">
        <v>4832</v>
      </c>
      <c r="E932" t="s">
        <v>4833</v>
      </c>
      <c r="F932" t="s">
        <v>304</v>
      </c>
      <c r="G932" t="s">
        <v>15</v>
      </c>
      <c r="H932">
        <v>20067</v>
      </c>
      <c r="I932" t="s">
        <v>16</v>
      </c>
    </row>
    <row r="933" spans="1:9" x14ac:dyDescent="0.3">
      <c r="A933" t="s">
        <v>4834</v>
      </c>
      <c r="B933" t="s">
        <v>4835</v>
      </c>
      <c r="E933" t="s">
        <v>4836</v>
      </c>
      <c r="F933" t="s">
        <v>3580</v>
      </c>
      <c r="G933" t="s">
        <v>15</v>
      </c>
      <c r="H933">
        <v>18105</v>
      </c>
      <c r="I933" t="s">
        <v>16</v>
      </c>
    </row>
    <row r="934" spans="1:9" x14ac:dyDescent="0.3">
      <c r="A934" t="s">
        <v>4837</v>
      </c>
      <c r="B934" t="s">
        <v>4838</v>
      </c>
      <c r="C934" t="s">
        <v>4839</v>
      </c>
      <c r="D934" t="s">
        <v>4840</v>
      </c>
      <c r="E934" t="s">
        <v>4841</v>
      </c>
      <c r="F934" t="s">
        <v>1993</v>
      </c>
      <c r="G934" t="s">
        <v>15</v>
      </c>
      <c r="H934">
        <v>33169</v>
      </c>
      <c r="I934" t="s">
        <v>25</v>
      </c>
    </row>
    <row r="935" spans="1:9" x14ac:dyDescent="0.3">
      <c r="A935" t="s">
        <v>4842</v>
      </c>
      <c r="B935" t="s">
        <v>4843</v>
      </c>
      <c r="D935" t="s">
        <v>4844</v>
      </c>
      <c r="E935" t="s">
        <v>4845</v>
      </c>
      <c r="F935" t="s">
        <v>516</v>
      </c>
      <c r="G935" t="s">
        <v>15</v>
      </c>
      <c r="H935">
        <v>73129</v>
      </c>
      <c r="I935" t="s">
        <v>16</v>
      </c>
    </row>
    <row r="936" spans="1:9" x14ac:dyDescent="0.3">
      <c r="A936" t="s">
        <v>4846</v>
      </c>
      <c r="B936" t="s">
        <v>4847</v>
      </c>
      <c r="C936" t="s">
        <v>4848</v>
      </c>
      <c r="D936" t="s">
        <v>4849</v>
      </c>
      <c r="E936" t="s">
        <v>4850</v>
      </c>
      <c r="F936" t="s">
        <v>4595</v>
      </c>
      <c r="G936" t="s">
        <v>15</v>
      </c>
      <c r="H936">
        <v>61105</v>
      </c>
      <c r="I936" t="s">
        <v>25</v>
      </c>
    </row>
    <row r="937" spans="1:9" x14ac:dyDescent="0.3">
      <c r="A937" t="s">
        <v>4851</v>
      </c>
      <c r="B937" t="s">
        <v>4852</v>
      </c>
      <c r="C937" t="s">
        <v>4853</v>
      </c>
      <c r="D937" t="s">
        <v>4854</v>
      </c>
      <c r="E937" t="s">
        <v>4855</v>
      </c>
      <c r="F937" t="s">
        <v>981</v>
      </c>
      <c r="G937" t="s">
        <v>15</v>
      </c>
      <c r="H937">
        <v>36177</v>
      </c>
      <c r="I937" t="s">
        <v>16</v>
      </c>
    </row>
    <row r="938" spans="1:9" x14ac:dyDescent="0.3">
      <c r="A938" t="s">
        <v>4856</v>
      </c>
      <c r="B938" t="s">
        <v>4857</v>
      </c>
      <c r="C938" t="s">
        <v>4858</v>
      </c>
      <c r="D938" t="s">
        <v>4859</v>
      </c>
      <c r="E938" t="s">
        <v>4860</v>
      </c>
      <c r="F938" t="s">
        <v>1223</v>
      </c>
      <c r="G938" t="s">
        <v>15</v>
      </c>
      <c r="H938">
        <v>91117</v>
      </c>
      <c r="I938" t="s">
        <v>16</v>
      </c>
    </row>
    <row r="939" spans="1:9" x14ac:dyDescent="0.3">
      <c r="A939" t="s">
        <v>4861</v>
      </c>
      <c r="B939" t="s">
        <v>4862</v>
      </c>
      <c r="C939" t="s">
        <v>4863</v>
      </c>
      <c r="D939" t="s">
        <v>4864</v>
      </c>
      <c r="E939" t="s">
        <v>4865</v>
      </c>
      <c r="F939" t="s">
        <v>383</v>
      </c>
      <c r="G939" t="s">
        <v>15</v>
      </c>
      <c r="H939">
        <v>60624</v>
      </c>
      <c r="I939" t="s">
        <v>25</v>
      </c>
    </row>
    <row r="940" spans="1:9" x14ac:dyDescent="0.3">
      <c r="A940" t="s">
        <v>4866</v>
      </c>
      <c r="B940" t="s">
        <v>4867</v>
      </c>
      <c r="C940" t="s">
        <v>4868</v>
      </c>
      <c r="D940" t="s">
        <v>4869</v>
      </c>
      <c r="E940" t="s">
        <v>4870</v>
      </c>
      <c r="F940" t="s">
        <v>116</v>
      </c>
      <c r="G940" t="s">
        <v>15</v>
      </c>
      <c r="H940">
        <v>77293</v>
      </c>
      <c r="I940" t="s">
        <v>16</v>
      </c>
    </row>
    <row r="941" spans="1:9" x14ac:dyDescent="0.3">
      <c r="A941" t="s">
        <v>4871</v>
      </c>
      <c r="B941" t="s">
        <v>4872</v>
      </c>
      <c r="C941" t="s">
        <v>4873</v>
      </c>
      <c r="D941" t="s">
        <v>4874</v>
      </c>
      <c r="E941" t="s">
        <v>4875</v>
      </c>
      <c r="F941" t="s">
        <v>4876</v>
      </c>
      <c r="G941" t="s">
        <v>15</v>
      </c>
      <c r="H941">
        <v>49444</v>
      </c>
      <c r="I941" t="s">
        <v>25</v>
      </c>
    </row>
    <row r="942" spans="1:9" x14ac:dyDescent="0.3">
      <c r="A942" t="s">
        <v>4877</v>
      </c>
      <c r="B942" t="s">
        <v>4878</v>
      </c>
      <c r="C942" t="s">
        <v>4879</v>
      </c>
      <c r="D942" t="s">
        <v>4880</v>
      </c>
      <c r="E942" t="s">
        <v>4881</v>
      </c>
      <c r="F942" t="s">
        <v>304</v>
      </c>
      <c r="G942" t="s">
        <v>15</v>
      </c>
      <c r="H942">
        <v>20380</v>
      </c>
      <c r="I942" t="s">
        <v>16</v>
      </c>
    </row>
    <row r="943" spans="1:9" x14ac:dyDescent="0.3">
      <c r="A943" t="s">
        <v>4882</v>
      </c>
      <c r="B943" t="s">
        <v>4883</v>
      </c>
      <c r="C943" t="s">
        <v>4884</v>
      </c>
      <c r="D943" t="s">
        <v>4885</v>
      </c>
      <c r="E943" t="s">
        <v>4886</v>
      </c>
      <c r="F943" t="s">
        <v>4887</v>
      </c>
      <c r="G943" t="s">
        <v>23</v>
      </c>
      <c r="H943" t="s">
        <v>4888</v>
      </c>
      <c r="I943" t="s">
        <v>16</v>
      </c>
    </row>
    <row r="944" spans="1:9" x14ac:dyDescent="0.3">
      <c r="A944" t="s">
        <v>4889</v>
      </c>
      <c r="B944" t="s">
        <v>4890</v>
      </c>
      <c r="C944" t="s">
        <v>4891</v>
      </c>
      <c r="D944" t="s">
        <v>4892</v>
      </c>
      <c r="E944" t="s">
        <v>4893</v>
      </c>
      <c r="F944" t="s">
        <v>992</v>
      </c>
      <c r="G944" t="s">
        <v>15</v>
      </c>
      <c r="H944">
        <v>31205</v>
      </c>
      <c r="I944" t="s">
        <v>25</v>
      </c>
    </row>
    <row r="945" spans="1:9" x14ac:dyDescent="0.3">
      <c r="A945" t="s">
        <v>4894</v>
      </c>
      <c r="B945" t="s">
        <v>4895</v>
      </c>
      <c r="C945" t="s">
        <v>4896</v>
      </c>
      <c r="D945" t="s">
        <v>4897</v>
      </c>
      <c r="E945" t="s">
        <v>4898</v>
      </c>
      <c r="F945" t="s">
        <v>1925</v>
      </c>
      <c r="G945" t="s">
        <v>15</v>
      </c>
      <c r="H945">
        <v>71105</v>
      </c>
      <c r="I945" t="s">
        <v>25</v>
      </c>
    </row>
    <row r="946" spans="1:9" x14ac:dyDescent="0.3">
      <c r="A946" t="s">
        <v>4899</v>
      </c>
      <c r="B946" t="s">
        <v>4900</v>
      </c>
      <c r="C946" t="s">
        <v>4901</v>
      </c>
      <c r="D946" t="s">
        <v>4902</v>
      </c>
      <c r="E946" t="s">
        <v>4903</v>
      </c>
      <c r="F946" t="s">
        <v>1467</v>
      </c>
      <c r="G946" t="s">
        <v>15</v>
      </c>
      <c r="H946">
        <v>98405</v>
      </c>
      <c r="I946" t="s">
        <v>25</v>
      </c>
    </row>
    <row r="947" spans="1:9" x14ac:dyDescent="0.3">
      <c r="A947" t="s">
        <v>4904</v>
      </c>
      <c r="B947" t="s">
        <v>4905</v>
      </c>
      <c r="D947" t="s">
        <v>4906</v>
      </c>
      <c r="E947" t="s">
        <v>4907</v>
      </c>
      <c r="F947" t="s">
        <v>622</v>
      </c>
      <c r="G947" t="s">
        <v>15</v>
      </c>
      <c r="H947">
        <v>79934</v>
      </c>
      <c r="I947" t="s">
        <v>25</v>
      </c>
    </row>
    <row r="948" spans="1:9" x14ac:dyDescent="0.3">
      <c r="A948" t="s">
        <v>4908</v>
      </c>
      <c r="B948" t="s">
        <v>4909</v>
      </c>
      <c r="D948" t="s">
        <v>4910</v>
      </c>
      <c r="E948" t="s">
        <v>4911</v>
      </c>
      <c r="F948" t="s">
        <v>287</v>
      </c>
      <c r="G948" t="s">
        <v>15</v>
      </c>
      <c r="H948">
        <v>35263</v>
      </c>
      <c r="I948" t="s">
        <v>25</v>
      </c>
    </row>
    <row r="949" spans="1:9" x14ac:dyDescent="0.3">
      <c r="A949" t="s">
        <v>4912</v>
      </c>
      <c r="B949" t="s">
        <v>4913</v>
      </c>
      <c r="C949" t="s">
        <v>4914</v>
      </c>
      <c r="E949" t="s">
        <v>4915</v>
      </c>
      <c r="F949" t="s">
        <v>814</v>
      </c>
      <c r="G949" t="s">
        <v>23</v>
      </c>
      <c r="H949" t="s">
        <v>453</v>
      </c>
      <c r="I949" t="s">
        <v>25</v>
      </c>
    </row>
    <row r="950" spans="1:9" x14ac:dyDescent="0.3">
      <c r="A950" t="s">
        <v>4916</v>
      </c>
      <c r="B950" t="s">
        <v>4917</v>
      </c>
      <c r="C950" t="s">
        <v>4918</v>
      </c>
      <c r="D950" t="s">
        <v>4919</v>
      </c>
      <c r="E950" t="s">
        <v>4920</v>
      </c>
      <c r="F950" t="s">
        <v>3091</v>
      </c>
      <c r="G950" t="s">
        <v>219</v>
      </c>
      <c r="H950" t="s">
        <v>4921</v>
      </c>
      <c r="I950" t="s">
        <v>16</v>
      </c>
    </row>
    <row r="951" spans="1:9" x14ac:dyDescent="0.3">
      <c r="A951" t="s">
        <v>4922</v>
      </c>
      <c r="B951" t="s">
        <v>4923</v>
      </c>
      <c r="C951" t="s">
        <v>4924</v>
      </c>
      <c r="D951" t="s">
        <v>4925</v>
      </c>
      <c r="E951" t="s">
        <v>4926</v>
      </c>
      <c r="F951" t="s">
        <v>4927</v>
      </c>
      <c r="G951" t="s">
        <v>23</v>
      </c>
      <c r="H951" t="s">
        <v>4928</v>
      </c>
      <c r="I951" t="s">
        <v>25</v>
      </c>
    </row>
    <row r="952" spans="1:9" x14ac:dyDescent="0.3">
      <c r="A952" t="s">
        <v>4929</v>
      </c>
      <c r="B952" t="s">
        <v>4930</v>
      </c>
      <c r="D952" t="s">
        <v>4931</v>
      </c>
      <c r="E952" t="s">
        <v>4932</v>
      </c>
      <c r="F952" t="s">
        <v>3855</v>
      </c>
      <c r="G952" t="s">
        <v>15</v>
      </c>
      <c r="H952">
        <v>19810</v>
      </c>
      <c r="I952" t="s">
        <v>16</v>
      </c>
    </row>
    <row r="953" spans="1:9" x14ac:dyDescent="0.3">
      <c r="A953" t="s">
        <v>4933</v>
      </c>
      <c r="B953" t="s">
        <v>4934</v>
      </c>
      <c r="C953" t="s">
        <v>4935</v>
      </c>
      <c r="D953" t="s">
        <v>4936</v>
      </c>
      <c r="E953" t="s">
        <v>4937</v>
      </c>
      <c r="F953" t="s">
        <v>2093</v>
      </c>
      <c r="G953" t="s">
        <v>15</v>
      </c>
      <c r="H953">
        <v>17121</v>
      </c>
      <c r="I953" t="s">
        <v>25</v>
      </c>
    </row>
    <row r="954" spans="1:9" x14ac:dyDescent="0.3">
      <c r="A954" t="s">
        <v>4938</v>
      </c>
      <c r="B954" t="s">
        <v>4939</v>
      </c>
      <c r="C954" t="s">
        <v>4940</v>
      </c>
      <c r="D954" t="s">
        <v>4941</v>
      </c>
      <c r="E954" t="s">
        <v>4942</v>
      </c>
      <c r="F954" t="s">
        <v>4887</v>
      </c>
      <c r="G954" t="s">
        <v>23</v>
      </c>
      <c r="H954" t="s">
        <v>4888</v>
      </c>
      <c r="I954" t="s">
        <v>16</v>
      </c>
    </row>
    <row r="955" spans="1:9" x14ac:dyDescent="0.3">
      <c r="A955" t="s">
        <v>4943</v>
      </c>
      <c r="B955" t="s">
        <v>4944</v>
      </c>
      <c r="C955" t="s">
        <v>4945</v>
      </c>
      <c r="D955" t="s">
        <v>4946</v>
      </c>
      <c r="E955" t="s">
        <v>4947</v>
      </c>
      <c r="F955" t="s">
        <v>622</v>
      </c>
      <c r="G955" t="s">
        <v>15</v>
      </c>
      <c r="H955">
        <v>79940</v>
      </c>
      <c r="I955" t="s">
        <v>16</v>
      </c>
    </row>
    <row r="956" spans="1:9" x14ac:dyDescent="0.3">
      <c r="A956" t="s">
        <v>4948</v>
      </c>
      <c r="B956" t="s">
        <v>4949</v>
      </c>
      <c r="C956" t="s">
        <v>4950</v>
      </c>
      <c r="D956" t="s">
        <v>4951</v>
      </c>
      <c r="E956" t="s">
        <v>4952</v>
      </c>
      <c r="F956" t="s">
        <v>99</v>
      </c>
      <c r="G956" t="s">
        <v>15</v>
      </c>
      <c r="H956">
        <v>63136</v>
      </c>
      <c r="I956" t="s">
        <v>16</v>
      </c>
    </row>
    <row r="957" spans="1:9" x14ac:dyDescent="0.3">
      <c r="A957" t="s">
        <v>4953</v>
      </c>
      <c r="B957" t="s">
        <v>4954</v>
      </c>
      <c r="C957" t="s">
        <v>4955</v>
      </c>
      <c r="D957" t="s">
        <v>4956</v>
      </c>
      <c r="E957" t="s">
        <v>4957</v>
      </c>
      <c r="F957" t="s">
        <v>3757</v>
      </c>
      <c r="G957" t="s">
        <v>15</v>
      </c>
      <c r="H957">
        <v>72905</v>
      </c>
      <c r="I957" t="s">
        <v>16</v>
      </c>
    </row>
    <row r="958" spans="1:9" x14ac:dyDescent="0.3">
      <c r="A958" t="s">
        <v>4958</v>
      </c>
      <c r="B958" t="s">
        <v>4959</v>
      </c>
      <c r="C958" t="s">
        <v>4960</v>
      </c>
      <c r="D958" t="s">
        <v>4961</v>
      </c>
      <c r="E958" t="s">
        <v>4962</v>
      </c>
      <c r="F958" t="s">
        <v>693</v>
      </c>
      <c r="G958" t="s">
        <v>15</v>
      </c>
      <c r="H958">
        <v>37245</v>
      </c>
      <c r="I958" t="s">
        <v>25</v>
      </c>
    </row>
    <row r="959" spans="1:9" x14ac:dyDescent="0.3">
      <c r="A959" t="s">
        <v>4963</v>
      </c>
      <c r="B959" t="s">
        <v>4964</v>
      </c>
      <c r="C959" t="s">
        <v>4965</v>
      </c>
      <c r="D959" t="s">
        <v>4966</v>
      </c>
      <c r="E959" t="s">
        <v>4967</v>
      </c>
      <c r="F959" t="s">
        <v>304</v>
      </c>
      <c r="G959" t="s">
        <v>15</v>
      </c>
      <c r="H959">
        <v>20088</v>
      </c>
      <c r="I959" t="s">
        <v>16</v>
      </c>
    </row>
    <row r="960" spans="1:9" x14ac:dyDescent="0.3">
      <c r="A960" t="s">
        <v>4968</v>
      </c>
      <c r="B960" t="s">
        <v>4969</v>
      </c>
      <c r="C960" t="s">
        <v>4970</v>
      </c>
      <c r="E960" t="s">
        <v>4971</v>
      </c>
      <c r="F960" t="s">
        <v>4972</v>
      </c>
      <c r="G960" t="s">
        <v>15</v>
      </c>
      <c r="H960">
        <v>90305</v>
      </c>
      <c r="I960" t="s">
        <v>16</v>
      </c>
    </row>
    <row r="961" spans="1:9" x14ac:dyDescent="0.3">
      <c r="A961" t="s">
        <v>4973</v>
      </c>
      <c r="B961" t="s">
        <v>4974</v>
      </c>
      <c r="C961" t="s">
        <v>4975</v>
      </c>
      <c r="E961" t="s">
        <v>4976</v>
      </c>
      <c r="F961" t="s">
        <v>232</v>
      </c>
      <c r="G961" t="s">
        <v>15</v>
      </c>
      <c r="H961">
        <v>72215</v>
      </c>
      <c r="I961" t="s">
        <v>16</v>
      </c>
    </row>
    <row r="962" spans="1:9" x14ac:dyDescent="0.3">
      <c r="A962" t="s">
        <v>4977</v>
      </c>
      <c r="B962" t="s">
        <v>4978</v>
      </c>
      <c r="C962" t="s">
        <v>4979</v>
      </c>
      <c r="D962" t="s">
        <v>4980</v>
      </c>
      <c r="E962" t="s">
        <v>4981</v>
      </c>
      <c r="F962" t="s">
        <v>2143</v>
      </c>
      <c r="G962" t="s">
        <v>15</v>
      </c>
      <c r="H962">
        <v>21747</v>
      </c>
      <c r="I962" t="s">
        <v>16</v>
      </c>
    </row>
    <row r="963" spans="1:9" x14ac:dyDescent="0.3">
      <c r="A963" t="s">
        <v>4982</v>
      </c>
      <c r="B963" t="s">
        <v>4983</v>
      </c>
      <c r="D963" t="s">
        <v>4984</v>
      </c>
      <c r="E963" t="s">
        <v>4985</v>
      </c>
      <c r="F963" t="s">
        <v>1142</v>
      </c>
      <c r="G963" t="s">
        <v>15</v>
      </c>
      <c r="H963">
        <v>12205</v>
      </c>
      <c r="I963" t="s">
        <v>16</v>
      </c>
    </row>
    <row r="964" spans="1:9" x14ac:dyDescent="0.3">
      <c r="A964" t="s">
        <v>4986</v>
      </c>
      <c r="B964" t="s">
        <v>4987</v>
      </c>
      <c r="C964" t="s">
        <v>4988</v>
      </c>
      <c r="D964" t="s">
        <v>4989</v>
      </c>
      <c r="E964" t="s">
        <v>4990</v>
      </c>
      <c r="F964" t="s">
        <v>4991</v>
      </c>
      <c r="G964" t="s">
        <v>23</v>
      </c>
      <c r="H964" t="s">
        <v>1522</v>
      </c>
      <c r="I964" t="s">
        <v>16</v>
      </c>
    </row>
    <row r="965" spans="1:9" x14ac:dyDescent="0.3">
      <c r="A965" t="s">
        <v>4992</v>
      </c>
      <c r="B965" t="s">
        <v>4993</v>
      </c>
      <c r="C965" t="s">
        <v>4994</v>
      </c>
      <c r="D965" t="s">
        <v>4995</v>
      </c>
      <c r="E965" t="s">
        <v>4996</v>
      </c>
      <c r="F965" t="s">
        <v>1679</v>
      </c>
      <c r="G965" t="s">
        <v>15</v>
      </c>
      <c r="H965">
        <v>40510</v>
      </c>
      <c r="I965" t="s">
        <v>16</v>
      </c>
    </row>
    <row r="966" spans="1:9" x14ac:dyDescent="0.3">
      <c r="A966" t="s">
        <v>4997</v>
      </c>
      <c r="B966" t="s">
        <v>4998</v>
      </c>
      <c r="C966" t="s">
        <v>4999</v>
      </c>
      <c r="D966" t="s">
        <v>5000</v>
      </c>
      <c r="E966" t="s">
        <v>5001</v>
      </c>
      <c r="F966" t="s">
        <v>2244</v>
      </c>
      <c r="G966" t="s">
        <v>15</v>
      </c>
      <c r="H966">
        <v>92165</v>
      </c>
      <c r="I966" t="s">
        <v>25</v>
      </c>
    </row>
    <row r="967" spans="1:9" x14ac:dyDescent="0.3">
      <c r="A967" t="s">
        <v>5002</v>
      </c>
      <c r="B967" t="s">
        <v>5003</v>
      </c>
      <c r="C967" t="s">
        <v>5004</v>
      </c>
      <c r="E967" t="s">
        <v>5005</v>
      </c>
      <c r="F967" t="s">
        <v>66</v>
      </c>
      <c r="G967" t="s">
        <v>15</v>
      </c>
      <c r="H967">
        <v>90040</v>
      </c>
      <c r="I967" t="s">
        <v>16</v>
      </c>
    </row>
    <row r="968" spans="1:9" x14ac:dyDescent="0.3">
      <c r="A968" t="s">
        <v>5006</v>
      </c>
      <c r="B968" t="s">
        <v>5007</v>
      </c>
      <c r="C968" t="s">
        <v>5008</v>
      </c>
      <c r="D968" t="s">
        <v>5009</v>
      </c>
      <c r="E968" t="s">
        <v>5010</v>
      </c>
      <c r="F968" t="s">
        <v>1020</v>
      </c>
      <c r="G968" t="s">
        <v>15</v>
      </c>
      <c r="H968">
        <v>11210</v>
      </c>
      <c r="I968" t="s">
        <v>16</v>
      </c>
    </row>
    <row r="969" spans="1:9" x14ac:dyDescent="0.3">
      <c r="A969" t="s">
        <v>5011</v>
      </c>
      <c r="B969" t="s">
        <v>5012</v>
      </c>
      <c r="C969" t="s">
        <v>5013</v>
      </c>
      <c r="D969" t="s">
        <v>5014</v>
      </c>
      <c r="E969" t="s">
        <v>5015</v>
      </c>
      <c r="F969" t="s">
        <v>5016</v>
      </c>
      <c r="G969" t="s">
        <v>23</v>
      </c>
      <c r="H969" t="s">
        <v>182</v>
      </c>
      <c r="I969" t="s">
        <v>16</v>
      </c>
    </row>
    <row r="970" spans="1:9" x14ac:dyDescent="0.3">
      <c r="A970" t="s">
        <v>5017</v>
      </c>
      <c r="B970" t="s">
        <v>5018</v>
      </c>
      <c r="C970" t="s">
        <v>5019</v>
      </c>
      <c r="D970" t="s">
        <v>5020</v>
      </c>
      <c r="E970" t="s">
        <v>5021</v>
      </c>
      <c r="F970" t="s">
        <v>5022</v>
      </c>
      <c r="G970" t="s">
        <v>15</v>
      </c>
      <c r="H970">
        <v>32627</v>
      </c>
      <c r="I970" t="s">
        <v>25</v>
      </c>
    </row>
    <row r="971" spans="1:9" x14ac:dyDescent="0.3">
      <c r="A971" t="s">
        <v>5023</v>
      </c>
      <c r="B971" t="s">
        <v>5024</v>
      </c>
      <c r="C971" t="s">
        <v>5025</v>
      </c>
      <c r="D971" t="s">
        <v>5026</v>
      </c>
      <c r="E971" t="s">
        <v>5027</v>
      </c>
      <c r="F971" t="s">
        <v>943</v>
      </c>
      <c r="G971" t="s">
        <v>15</v>
      </c>
      <c r="H971">
        <v>34620</v>
      </c>
      <c r="I971" t="s">
        <v>16</v>
      </c>
    </row>
    <row r="972" spans="1:9" x14ac:dyDescent="0.3">
      <c r="A972" t="s">
        <v>5028</v>
      </c>
      <c r="B972" t="s">
        <v>5029</v>
      </c>
      <c r="D972" t="s">
        <v>5030</v>
      </c>
      <c r="E972" t="s">
        <v>5031</v>
      </c>
      <c r="F972" t="s">
        <v>3003</v>
      </c>
      <c r="G972" t="s">
        <v>15</v>
      </c>
      <c r="H972">
        <v>79165</v>
      </c>
      <c r="I972" t="s">
        <v>25</v>
      </c>
    </row>
    <row r="973" spans="1:9" x14ac:dyDescent="0.3">
      <c r="A973" t="s">
        <v>5032</v>
      </c>
      <c r="B973" t="s">
        <v>5033</v>
      </c>
      <c r="C973" t="s">
        <v>5034</v>
      </c>
      <c r="D973" t="s">
        <v>5035</v>
      </c>
      <c r="E973" t="s">
        <v>5036</v>
      </c>
      <c r="F973" t="s">
        <v>400</v>
      </c>
      <c r="G973" t="s">
        <v>15</v>
      </c>
      <c r="H973">
        <v>76121</v>
      </c>
      <c r="I973" t="s">
        <v>25</v>
      </c>
    </row>
    <row r="974" spans="1:9" x14ac:dyDescent="0.3">
      <c r="A974" t="s">
        <v>5037</v>
      </c>
      <c r="B974" t="s">
        <v>5038</v>
      </c>
      <c r="D974" t="s">
        <v>5039</v>
      </c>
      <c r="E974" t="s">
        <v>5040</v>
      </c>
      <c r="F974" t="s">
        <v>3834</v>
      </c>
      <c r="G974" t="s">
        <v>23</v>
      </c>
      <c r="H974" t="s">
        <v>3835</v>
      </c>
      <c r="I974" t="s">
        <v>16</v>
      </c>
    </row>
    <row r="975" spans="1:9" x14ac:dyDescent="0.3">
      <c r="A975" t="s">
        <v>5041</v>
      </c>
      <c r="B975" t="s">
        <v>5042</v>
      </c>
      <c r="C975" t="s">
        <v>5043</v>
      </c>
      <c r="D975" t="s">
        <v>5044</v>
      </c>
      <c r="E975" t="s">
        <v>5045</v>
      </c>
      <c r="F975" t="s">
        <v>350</v>
      </c>
      <c r="G975" t="s">
        <v>15</v>
      </c>
      <c r="H975">
        <v>32575</v>
      </c>
      <c r="I975" t="s">
        <v>25</v>
      </c>
    </row>
    <row r="976" spans="1:9" x14ac:dyDescent="0.3">
      <c r="A976" t="s">
        <v>5046</v>
      </c>
      <c r="B976" t="s">
        <v>5047</v>
      </c>
      <c r="C976" t="s">
        <v>5048</v>
      </c>
      <c r="D976" t="s">
        <v>5049</v>
      </c>
      <c r="E976" t="s">
        <v>5050</v>
      </c>
      <c r="F976" t="s">
        <v>1467</v>
      </c>
      <c r="G976" t="s">
        <v>15</v>
      </c>
      <c r="H976">
        <v>98405</v>
      </c>
      <c r="I976" t="s">
        <v>16</v>
      </c>
    </row>
    <row r="977" spans="1:9" x14ac:dyDescent="0.3">
      <c r="A977" t="s">
        <v>5051</v>
      </c>
      <c r="B977" t="s">
        <v>5052</v>
      </c>
      <c r="C977" t="s">
        <v>5053</v>
      </c>
      <c r="D977" t="s">
        <v>5054</v>
      </c>
      <c r="E977" t="s">
        <v>5055</v>
      </c>
      <c r="F977" t="s">
        <v>5056</v>
      </c>
      <c r="G977" t="s">
        <v>23</v>
      </c>
      <c r="H977" t="s">
        <v>1509</v>
      </c>
      <c r="I977" t="s">
        <v>16</v>
      </c>
    </row>
    <row r="978" spans="1:9" x14ac:dyDescent="0.3">
      <c r="A978" t="s">
        <v>5057</v>
      </c>
      <c r="B978" t="s">
        <v>5058</v>
      </c>
      <c r="C978" t="s">
        <v>5059</v>
      </c>
      <c r="D978" t="s">
        <v>5060</v>
      </c>
      <c r="E978" t="s">
        <v>5061</v>
      </c>
      <c r="F978" t="s">
        <v>366</v>
      </c>
      <c r="G978" t="s">
        <v>15</v>
      </c>
      <c r="H978">
        <v>46896</v>
      </c>
      <c r="I978" t="s">
        <v>16</v>
      </c>
    </row>
    <row r="979" spans="1:9" x14ac:dyDescent="0.3">
      <c r="A979" t="s">
        <v>5062</v>
      </c>
      <c r="B979" t="s">
        <v>5063</v>
      </c>
      <c r="C979" t="s">
        <v>5064</v>
      </c>
      <c r="D979" t="s">
        <v>5065</v>
      </c>
      <c r="E979" t="s">
        <v>5066</v>
      </c>
      <c r="F979" t="s">
        <v>3003</v>
      </c>
      <c r="G979" t="s">
        <v>15</v>
      </c>
      <c r="H979">
        <v>79105</v>
      </c>
      <c r="I979" t="s">
        <v>25</v>
      </c>
    </row>
    <row r="980" spans="1:9" x14ac:dyDescent="0.3">
      <c r="A980" t="s">
        <v>5067</v>
      </c>
      <c r="B980" t="s">
        <v>5068</v>
      </c>
      <c r="C980" t="s">
        <v>5069</v>
      </c>
      <c r="D980" t="s">
        <v>5070</v>
      </c>
      <c r="E980" t="s">
        <v>5071</v>
      </c>
      <c r="F980" t="s">
        <v>304</v>
      </c>
      <c r="G980" t="s">
        <v>15</v>
      </c>
      <c r="H980">
        <v>20436</v>
      </c>
      <c r="I980" t="s">
        <v>16</v>
      </c>
    </row>
    <row r="981" spans="1:9" x14ac:dyDescent="0.3">
      <c r="A981" t="s">
        <v>5072</v>
      </c>
      <c r="B981" t="s">
        <v>5073</v>
      </c>
      <c r="D981" t="s">
        <v>5074</v>
      </c>
      <c r="E981" t="s">
        <v>5075</v>
      </c>
      <c r="F981" t="s">
        <v>5076</v>
      </c>
      <c r="G981" t="s">
        <v>15</v>
      </c>
      <c r="H981">
        <v>20910</v>
      </c>
      <c r="I981" t="s">
        <v>25</v>
      </c>
    </row>
    <row r="982" spans="1:9" x14ac:dyDescent="0.3">
      <c r="A982" t="s">
        <v>5077</v>
      </c>
      <c r="B982" t="s">
        <v>5078</v>
      </c>
      <c r="D982" t="s">
        <v>5079</v>
      </c>
      <c r="E982" t="s">
        <v>5080</v>
      </c>
      <c r="F982" t="s">
        <v>2290</v>
      </c>
      <c r="G982" t="s">
        <v>15</v>
      </c>
      <c r="H982">
        <v>53726</v>
      </c>
      <c r="I982" t="s">
        <v>16</v>
      </c>
    </row>
    <row r="983" spans="1:9" x14ac:dyDescent="0.3">
      <c r="A983" t="s">
        <v>5081</v>
      </c>
      <c r="B983" t="s">
        <v>5082</v>
      </c>
      <c r="C983" t="s">
        <v>5083</v>
      </c>
      <c r="D983" t="s">
        <v>5084</v>
      </c>
      <c r="E983" t="s">
        <v>5085</v>
      </c>
      <c r="F983" t="s">
        <v>5086</v>
      </c>
      <c r="G983" t="s">
        <v>15</v>
      </c>
      <c r="H983">
        <v>77305</v>
      </c>
      <c r="I983" t="s">
        <v>16</v>
      </c>
    </row>
    <row r="984" spans="1:9" x14ac:dyDescent="0.3">
      <c r="A984" t="s">
        <v>5087</v>
      </c>
      <c r="B984" t="s">
        <v>5088</v>
      </c>
      <c r="C984" t="s">
        <v>5089</v>
      </c>
      <c r="D984" t="s">
        <v>5090</v>
      </c>
      <c r="E984" t="s">
        <v>5091</v>
      </c>
      <c r="F984" t="s">
        <v>1504</v>
      </c>
      <c r="G984" t="s">
        <v>15</v>
      </c>
      <c r="H984">
        <v>76205</v>
      </c>
      <c r="I984" t="s">
        <v>16</v>
      </c>
    </row>
    <row r="985" spans="1:9" x14ac:dyDescent="0.3">
      <c r="A985" t="s">
        <v>5092</v>
      </c>
      <c r="B985" t="s">
        <v>5093</v>
      </c>
      <c r="C985" t="s">
        <v>5094</v>
      </c>
      <c r="D985" t="s">
        <v>5095</v>
      </c>
      <c r="E985" t="s">
        <v>5096</v>
      </c>
      <c r="F985" t="s">
        <v>425</v>
      </c>
      <c r="G985" t="s">
        <v>15</v>
      </c>
      <c r="H985">
        <v>43231</v>
      </c>
      <c r="I985" t="s">
        <v>16</v>
      </c>
    </row>
    <row r="986" spans="1:9" x14ac:dyDescent="0.3">
      <c r="A986" t="s">
        <v>5097</v>
      </c>
      <c r="B986" t="s">
        <v>5098</v>
      </c>
      <c r="C986" t="s">
        <v>5099</v>
      </c>
      <c r="E986" t="s">
        <v>5100</v>
      </c>
      <c r="F986" t="s">
        <v>5101</v>
      </c>
      <c r="G986" t="s">
        <v>23</v>
      </c>
      <c r="H986" t="s">
        <v>1607</v>
      </c>
      <c r="I986" t="s">
        <v>16</v>
      </c>
    </row>
    <row r="987" spans="1:9" x14ac:dyDescent="0.3">
      <c r="A987" t="s">
        <v>5102</v>
      </c>
      <c r="B987" t="s">
        <v>5103</v>
      </c>
      <c r="C987" t="s">
        <v>5104</v>
      </c>
      <c r="D987" t="s">
        <v>5105</v>
      </c>
      <c r="E987" t="s">
        <v>5106</v>
      </c>
      <c r="F987" t="s">
        <v>194</v>
      </c>
      <c r="G987" t="s">
        <v>15</v>
      </c>
      <c r="H987">
        <v>80045</v>
      </c>
      <c r="I987" t="s">
        <v>25</v>
      </c>
    </row>
    <row r="988" spans="1:9" x14ac:dyDescent="0.3">
      <c r="A988" t="s">
        <v>5107</v>
      </c>
      <c r="B988" t="s">
        <v>5108</v>
      </c>
      <c r="C988" t="s">
        <v>5109</v>
      </c>
      <c r="D988" t="s">
        <v>5110</v>
      </c>
      <c r="E988" t="s">
        <v>5111</v>
      </c>
      <c r="F988" t="s">
        <v>5112</v>
      </c>
      <c r="G988" t="s">
        <v>15</v>
      </c>
      <c r="H988">
        <v>32128</v>
      </c>
      <c r="I988" t="s">
        <v>25</v>
      </c>
    </row>
    <row r="989" spans="1:9" x14ac:dyDescent="0.3">
      <c r="A989" t="s">
        <v>5113</v>
      </c>
      <c r="B989" t="s">
        <v>5114</v>
      </c>
      <c r="C989" t="s">
        <v>5115</v>
      </c>
      <c r="D989" t="s">
        <v>5116</v>
      </c>
      <c r="E989" t="s">
        <v>5117</v>
      </c>
      <c r="F989" t="s">
        <v>2605</v>
      </c>
      <c r="G989" t="s">
        <v>219</v>
      </c>
      <c r="H989" t="s">
        <v>554</v>
      </c>
      <c r="I989" t="s">
        <v>16</v>
      </c>
    </row>
    <row r="990" spans="1:9" x14ac:dyDescent="0.3">
      <c r="A990" t="s">
        <v>5118</v>
      </c>
      <c r="B990" t="s">
        <v>5119</v>
      </c>
      <c r="D990" t="s">
        <v>5120</v>
      </c>
      <c r="E990" t="s">
        <v>5121</v>
      </c>
      <c r="F990" t="s">
        <v>5122</v>
      </c>
      <c r="G990" t="s">
        <v>219</v>
      </c>
      <c r="H990" t="s">
        <v>5123</v>
      </c>
      <c r="I990" t="s">
        <v>16</v>
      </c>
    </row>
    <row r="991" spans="1:9" x14ac:dyDescent="0.3">
      <c r="A991" t="s">
        <v>5124</v>
      </c>
      <c r="B991" t="s">
        <v>5125</v>
      </c>
      <c r="D991" t="s">
        <v>5126</v>
      </c>
      <c r="E991" t="s">
        <v>5127</v>
      </c>
      <c r="F991" t="s">
        <v>99</v>
      </c>
      <c r="G991" t="s">
        <v>15</v>
      </c>
      <c r="H991">
        <v>63131</v>
      </c>
      <c r="I991" t="s">
        <v>16</v>
      </c>
    </row>
    <row r="992" spans="1:9" x14ac:dyDescent="0.3">
      <c r="A992" t="s">
        <v>5128</v>
      </c>
      <c r="B992" t="s">
        <v>5129</v>
      </c>
      <c r="C992" t="s">
        <v>5130</v>
      </c>
      <c r="D992" t="s">
        <v>5131</v>
      </c>
      <c r="E992" t="s">
        <v>5132</v>
      </c>
      <c r="F992" t="s">
        <v>5133</v>
      </c>
      <c r="G992" t="s">
        <v>15</v>
      </c>
      <c r="H992">
        <v>92056</v>
      </c>
      <c r="I992" t="s">
        <v>25</v>
      </c>
    </row>
    <row r="993" spans="1:9" x14ac:dyDescent="0.3">
      <c r="A993" t="s">
        <v>5134</v>
      </c>
      <c r="B993" t="s">
        <v>5135</v>
      </c>
      <c r="D993" t="s">
        <v>5136</v>
      </c>
      <c r="E993" t="s">
        <v>5137</v>
      </c>
      <c r="F993" t="s">
        <v>900</v>
      </c>
      <c r="G993" t="s">
        <v>15</v>
      </c>
      <c r="H993">
        <v>37416</v>
      </c>
      <c r="I993" t="s">
        <v>16</v>
      </c>
    </row>
    <row r="994" spans="1:9" x14ac:dyDescent="0.3">
      <c r="A994" t="s">
        <v>5138</v>
      </c>
      <c r="B994" t="s">
        <v>5139</v>
      </c>
      <c r="D994" t="s">
        <v>5140</v>
      </c>
      <c r="E994" t="s">
        <v>5141</v>
      </c>
      <c r="F994" t="s">
        <v>2465</v>
      </c>
      <c r="G994" t="s">
        <v>23</v>
      </c>
      <c r="H994" t="s">
        <v>1014</v>
      </c>
      <c r="I994" t="s">
        <v>25</v>
      </c>
    </row>
    <row r="995" spans="1:9" x14ac:dyDescent="0.3">
      <c r="A995" t="s">
        <v>5142</v>
      </c>
      <c r="B995" t="s">
        <v>5143</v>
      </c>
      <c r="D995" t="s">
        <v>5144</v>
      </c>
      <c r="E995" t="s">
        <v>5145</v>
      </c>
      <c r="F995" t="s">
        <v>104</v>
      </c>
      <c r="G995" t="s">
        <v>15</v>
      </c>
      <c r="H995">
        <v>19125</v>
      </c>
      <c r="I995" t="s">
        <v>25</v>
      </c>
    </row>
    <row r="996" spans="1:9" x14ac:dyDescent="0.3">
      <c r="A996" t="s">
        <v>5146</v>
      </c>
      <c r="B996" t="s">
        <v>5147</v>
      </c>
      <c r="D996" t="s">
        <v>5148</v>
      </c>
      <c r="E996" t="s">
        <v>5149</v>
      </c>
      <c r="F996" t="s">
        <v>2398</v>
      </c>
      <c r="G996" t="s">
        <v>23</v>
      </c>
      <c r="H996" t="s">
        <v>2399</v>
      </c>
      <c r="I996" t="s">
        <v>25</v>
      </c>
    </row>
    <row r="997" spans="1:9" x14ac:dyDescent="0.3">
      <c r="A997" t="s">
        <v>5150</v>
      </c>
      <c r="B997" t="s">
        <v>5151</v>
      </c>
      <c r="C997" t="s">
        <v>5152</v>
      </c>
      <c r="D997" t="s">
        <v>5153</v>
      </c>
      <c r="E997" t="s">
        <v>5154</v>
      </c>
      <c r="F997" t="s">
        <v>471</v>
      </c>
      <c r="G997" t="s">
        <v>15</v>
      </c>
      <c r="H997">
        <v>75210</v>
      </c>
      <c r="I997" t="s">
        <v>25</v>
      </c>
    </row>
    <row r="998" spans="1:9" x14ac:dyDescent="0.3">
      <c r="A998" t="s">
        <v>5155</v>
      </c>
      <c r="B998" t="s">
        <v>5156</v>
      </c>
      <c r="D998" t="s">
        <v>5157</v>
      </c>
      <c r="E998" t="s">
        <v>5158</v>
      </c>
      <c r="F998" t="s">
        <v>3757</v>
      </c>
      <c r="G998" t="s">
        <v>15</v>
      </c>
      <c r="H998">
        <v>72905</v>
      </c>
      <c r="I998" t="s">
        <v>25</v>
      </c>
    </row>
    <row r="999" spans="1:9" x14ac:dyDescent="0.3">
      <c r="A999" t="s">
        <v>5159</v>
      </c>
      <c r="B999" t="s">
        <v>5160</v>
      </c>
      <c r="D999" t="s">
        <v>5161</v>
      </c>
      <c r="E999" t="s">
        <v>5162</v>
      </c>
      <c r="F999" t="s">
        <v>489</v>
      </c>
      <c r="G999" t="s">
        <v>15</v>
      </c>
      <c r="H999">
        <v>80920</v>
      </c>
      <c r="I999" t="s">
        <v>16</v>
      </c>
    </row>
    <row r="1000" spans="1:9" x14ac:dyDescent="0.3">
      <c r="A1000" t="s">
        <v>5163</v>
      </c>
      <c r="B1000" t="s">
        <v>5164</v>
      </c>
      <c r="C1000" t="s">
        <v>5165</v>
      </c>
      <c r="D1000" t="s">
        <v>5166</v>
      </c>
      <c r="E1000" t="s">
        <v>5167</v>
      </c>
      <c r="F1000" t="s">
        <v>998</v>
      </c>
      <c r="G1000" t="s">
        <v>15</v>
      </c>
      <c r="H1000">
        <v>90610</v>
      </c>
      <c r="I1000" t="s">
        <v>25</v>
      </c>
    </row>
    <row r="1001" spans="1:9" x14ac:dyDescent="0.3">
      <c r="A1001" t="s">
        <v>5168</v>
      </c>
      <c r="B1001" t="s">
        <v>5169</v>
      </c>
      <c r="D1001" t="s">
        <v>5170</v>
      </c>
      <c r="E1001" t="s">
        <v>5171</v>
      </c>
      <c r="F1001" t="s">
        <v>3091</v>
      </c>
      <c r="G1001" t="s">
        <v>219</v>
      </c>
      <c r="H1001" t="s">
        <v>5172</v>
      </c>
      <c r="I1001" t="s">
        <v>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B3FFB-689C-45B0-91B3-ADC7CE42E57E}">
  <dimension ref="A1:N1001"/>
  <sheetViews>
    <sheetView zoomScaleNormal="100" workbookViewId="0">
      <selection activeCell="D20" sqref="D20"/>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customWidth="1"/>
    <col min="6" max="6" width="16.88671875" bestFit="1" customWidth="1"/>
    <col min="7" max="7" width="35.5546875" bestFit="1" customWidth="1"/>
    <col min="8" max="8" width="14" bestFit="1" customWidth="1"/>
    <col min="9" max="9" width="13.33203125" customWidth="1"/>
    <col min="10" max="10" width="12.44140625" customWidth="1"/>
    <col min="11" max="11" width="6.77734375" bestFit="1" customWidth="1"/>
    <col min="12" max="12" width="11.33203125" customWidth="1"/>
    <col min="13" max="13" width="7.44140625" bestFit="1" customWidth="1"/>
    <col min="14" max="14" width="8" bestFit="1" customWidth="1"/>
  </cols>
  <sheetData>
    <row r="1" spans="1:14" x14ac:dyDescent="0.3">
      <c r="A1" t="s">
        <v>5173</v>
      </c>
      <c r="B1" t="s">
        <v>5174</v>
      </c>
      <c r="C1" t="s">
        <v>0</v>
      </c>
      <c r="D1" t="s">
        <v>5175</v>
      </c>
      <c r="E1" t="s">
        <v>5176</v>
      </c>
      <c r="F1" t="s">
        <v>1</v>
      </c>
      <c r="G1" t="s">
        <v>2</v>
      </c>
      <c r="H1" t="s">
        <v>6</v>
      </c>
      <c r="I1" t="s">
        <v>5177</v>
      </c>
      <c r="J1" t="s">
        <v>5178</v>
      </c>
      <c r="K1" s="2" t="s">
        <v>5179</v>
      </c>
      <c r="L1" t="s">
        <v>5180</v>
      </c>
      <c r="M1" t="s">
        <v>5181</v>
      </c>
      <c r="N1" t="s">
        <v>6188</v>
      </c>
    </row>
    <row r="2" spans="1:14" x14ac:dyDescent="0.3">
      <c r="A2" t="s">
        <v>5182</v>
      </c>
      <c r="B2" s="1">
        <v>43713</v>
      </c>
      <c r="C2" t="s">
        <v>9</v>
      </c>
      <c r="D2" t="s">
        <v>5183</v>
      </c>
      <c r="E2">
        <v>2</v>
      </c>
      <c r="F2" t="str">
        <f>_xlfn.XLOOKUP(orders[[#This Row],[Customer ID]],customers[Customer ID],customers[Customer Name])</f>
        <v>Aloisia Allner</v>
      </c>
      <c r="G2" t="str">
        <f>IF(_xlfn.XLOOKUP(orders[[#This Row],[Customer ID]],customers[Customer ID],customers[Email])=0,"",_xlfn.XLOOKUP(orders[[#This Row],[Customer ID]],customers[Customer ID],customers[Email]))</f>
        <v>aallner0@lulu.com</v>
      </c>
      <c r="H2" t="str">
        <f>_xlfn.XLOOKUP(orders[[#This Row],[Customer ID]],customers[Customer ID],customers[Country])</f>
        <v>United States</v>
      </c>
      <c r="I2" t="str">
        <f>_xlfn.XLOOKUP(orders[[#This Row],[Product ID]],products[Product ID],products[Coffee Type])</f>
        <v>Robusta</v>
      </c>
      <c r="J2" t="str">
        <f>_xlfn.XLOOKUP(orders[[#This Row],[Product ID]],products[Product ID],products[Roast Type])</f>
        <v xml:space="preserve">Medium </v>
      </c>
      <c r="K2" s="2">
        <f>_xlfn.XLOOKUP(orders[[#This Row],[Product ID]],products[Product ID],products[Size kg])</f>
        <v>1</v>
      </c>
      <c r="L2">
        <f>_xlfn.XLOOKUP(orders[[#This Row],[Product ID]],products[Product ID],products[Unit Price])</f>
        <v>9.9499999999999993</v>
      </c>
      <c r="M2">
        <f>orders[[#This Row],[Unit Price]]*orders[[#This Row],[Quantity]]</f>
        <v>19.899999999999999</v>
      </c>
      <c r="N2">
        <f>_xlfn.XLOOKUP(orders[[#This Row],[Product ID]],products[Product ID],products[Profit]) * orders[[#This Row],[Quantity]]</f>
        <v>1.194</v>
      </c>
    </row>
    <row r="3" spans="1:14" x14ac:dyDescent="0.3">
      <c r="A3" t="s">
        <v>5182</v>
      </c>
      <c r="B3" s="1">
        <v>43713</v>
      </c>
      <c r="C3" t="s">
        <v>9</v>
      </c>
      <c r="D3" t="s">
        <v>5184</v>
      </c>
      <c r="E3">
        <v>5</v>
      </c>
      <c r="F3" t="str">
        <f>_xlfn.XLOOKUP(orders[[#This Row],[Customer ID]],customers[Customer ID],customers[Customer Name])</f>
        <v>Aloisia Allner</v>
      </c>
      <c r="G3" t="str">
        <f>IF(_xlfn.XLOOKUP(orders[[#This Row],[Customer ID]],customers[Customer ID],customers[Email])=0,"",_xlfn.XLOOKUP(orders[[#This Row],[Customer ID]],customers[Customer ID],customers[Email]))</f>
        <v>aallner0@lulu.com</v>
      </c>
      <c r="H3" t="str">
        <f>_xlfn.XLOOKUP(orders[[#This Row],[Customer ID]],customers[Customer ID],customers[Country])</f>
        <v>United States</v>
      </c>
      <c r="I3" t="str">
        <f>_xlfn.XLOOKUP(orders[[#This Row],[Product ID]],products[Product ID],products[Coffee Type])</f>
        <v>Excelsa</v>
      </c>
      <c r="J3" t="str">
        <f>_xlfn.XLOOKUP(orders[[#This Row],[Product ID]],products[Product ID],products[Roast Type])</f>
        <v xml:space="preserve">Medium </v>
      </c>
      <c r="K3" s="2">
        <f>_xlfn.XLOOKUP(orders[[#This Row],[Product ID]],products[Product ID],products[Size kg])</f>
        <v>0.5</v>
      </c>
      <c r="L3">
        <f>_xlfn.XLOOKUP(orders[[#This Row],[Product ID]],products[Product ID],products[Unit Price])</f>
        <v>8.25</v>
      </c>
      <c r="M3">
        <f>orders[[#This Row],[Unit Price]]*orders[[#This Row],[Quantity]]</f>
        <v>41.25</v>
      </c>
      <c r="N3">
        <f>_xlfn.XLOOKUP(orders[[#This Row],[Product ID]],products[Product ID],products[Profit]) * orders[[#This Row],[Quantity]]</f>
        <v>4.5374999999999996</v>
      </c>
    </row>
    <row r="4" spans="1:14" x14ac:dyDescent="0.3">
      <c r="A4" t="s">
        <v>5185</v>
      </c>
      <c r="B4" s="1">
        <v>44364</v>
      </c>
      <c r="C4" t="s">
        <v>26</v>
      </c>
      <c r="D4" t="s">
        <v>5186</v>
      </c>
      <c r="E4">
        <v>1</v>
      </c>
      <c r="F4" t="str">
        <f>_xlfn.XLOOKUP(orders[[#This Row],[Customer ID]],customers[Customer ID],customers[Customer Name])</f>
        <v>Jami Redholes</v>
      </c>
      <c r="G4" t="str">
        <f>IF(_xlfn.XLOOKUP(orders[[#This Row],[Customer ID]],customers[Customer ID],customers[Email])=0,"",_xlfn.XLOOKUP(orders[[#This Row],[Customer ID]],customers[Customer ID],customers[Email]))</f>
        <v>jredholes2@tmall.com</v>
      </c>
      <c r="H4" t="str">
        <f>_xlfn.XLOOKUP(orders[[#This Row],[Customer ID]],customers[Customer ID],customers[Country])</f>
        <v>United States</v>
      </c>
      <c r="I4" t="str">
        <f>_xlfn.XLOOKUP(orders[[#This Row],[Product ID]],products[Product ID],products[Coffee Type])</f>
        <v>Arabica</v>
      </c>
      <c r="J4" t="str">
        <f>_xlfn.XLOOKUP(orders[[#This Row],[Product ID]],products[Product ID],products[Roast Type])</f>
        <v xml:space="preserve">Light </v>
      </c>
      <c r="K4" s="2">
        <f>_xlfn.XLOOKUP(orders[[#This Row],[Product ID]],products[Product ID],products[Size kg])</f>
        <v>1</v>
      </c>
      <c r="L4">
        <f>_xlfn.XLOOKUP(orders[[#This Row],[Product ID]],products[Product ID],products[Unit Price])</f>
        <v>12.95</v>
      </c>
      <c r="M4">
        <f>orders[[#This Row],[Unit Price]]*orders[[#This Row],[Quantity]]</f>
        <v>12.95</v>
      </c>
      <c r="N4">
        <f>_xlfn.XLOOKUP(orders[[#This Row],[Product ID]],products[Product ID],products[Profit]) * orders[[#This Row],[Quantity]]</f>
        <v>1.1655</v>
      </c>
    </row>
    <row r="5" spans="1:14" x14ac:dyDescent="0.3">
      <c r="A5" t="s">
        <v>5187</v>
      </c>
      <c r="B5" s="1">
        <v>44392</v>
      </c>
      <c r="C5" t="s">
        <v>38</v>
      </c>
      <c r="D5" t="s">
        <v>5188</v>
      </c>
      <c r="E5">
        <v>2</v>
      </c>
      <c r="F5" t="str">
        <f>_xlfn.XLOOKUP(orders[[#This Row],[Customer ID]],customers[Customer ID],customers[Customer Name])</f>
        <v>Christoffer O' Shea</v>
      </c>
      <c r="G5" t="str">
        <f>IF(_xlfn.XLOOKUP(orders[[#This Row],[Customer ID]],customers[Customer ID],customers[Email])=0,"",_xlfn.XLOOKUP(orders[[#This Row],[Customer ID]],customers[Customer ID],customers[Email]))</f>
        <v/>
      </c>
      <c r="H5" t="str">
        <f>_xlfn.XLOOKUP(orders[[#This Row],[Customer ID]],customers[Customer ID],customers[Country])</f>
        <v>Ireland</v>
      </c>
      <c r="I5" t="str">
        <f>_xlfn.XLOOKUP(orders[[#This Row],[Product ID]],products[Product ID],products[Coffee Type])</f>
        <v>Excelsa</v>
      </c>
      <c r="J5" t="str">
        <f>_xlfn.XLOOKUP(orders[[#This Row],[Product ID]],products[Product ID],products[Roast Type])</f>
        <v xml:space="preserve">Medium </v>
      </c>
      <c r="K5" s="2">
        <f>_xlfn.XLOOKUP(orders[[#This Row],[Product ID]],products[Product ID],products[Size kg])</f>
        <v>1</v>
      </c>
      <c r="L5">
        <f>_xlfn.XLOOKUP(orders[[#This Row],[Product ID]],products[Product ID],products[Unit Price])</f>
        <v>13.75</v>
      </c>
      <c r="M5">
        <f>orders[[#This Row],[Unit Price]]*orders[[#This Row],[Quantity]]</f>
        <v>27.5</v>
      </c>
      <c r="N5">
        <f>_xlfn.XLOOKUP(orders[[#This Row],[Product ID]],products[Product ID],products[Profit]) * orders[[#This Row],[Quantity]]</f>
        <v>3.0249999999999999</v>
      </c>
    </row>
    <row r="6" spans="1:14" x14ac:dyDescent="0.3">
      <c r="A6" t="s">
        <v>5187</v>
      </c>
      <c r="B6" s="1">
        <v>44392</v>
      </c>
      <c r="C6" t="s">
        <v>38</v>
      </c>
      <c r="D6" t="s">
        <v>5189</v>
      </c>
      <c r="E6">
        <v>2</v>
      </c>
      <c r="F6" t="str">
        <f>_xlfn.XLOOKUP(orders[[#This Row],[Customer ID]],customers[Customer ID],customers[Customer Name])</f>
        <v>Christoffer O' Shea</v>
      </c>
      <c r="G6" t="str">
        <f>IF(_xlfn.XLOOKUP(orders[[#This Row],[Customer ID]],customers[Customer ID],customers[Email])=0,"",_xlfn.XLOOKUP(orders[[#This Row],[Customer ID]],customers[Customer ID],customers[Email]))</f>
        <v/>
      </c>
      <c r="H6" t="str">
        <f>_xlfn.XLOOKUP(orders[[#This Row],[Customer ID]],customers[Customer ID],customers[Country])</f>
        <v>Ireland</v>
      </c>
      <c r="I6" t="str">
        <f>_xlfn.XLOOKUP(orders[[#This Row],[Product ID]],products[Product ID],products[Coffee Type])</f>
        <v>Robusta</v>
      </c>
      <c r="J6" t="str">
        <f>_xlfn.XLOOKUP(orders[[#This Row],[Product ID]],products[Product ID],products[Roast Type])</f>
        <v xml:space="preserve">Light </v>
      </c>
      <c r="K6" s="2">
        <f>_xlfn.XLOOKUP(orders[[#This Row],[Product ID]],products[Product ID],products[Size kg])</f>
        <v>2.5</v>
      </c>
      <c r="L6">
        <f>_xlfn.XLOOKUP(orders[[#This Row],[Product ID]],products[Product ID],products[Unit Price])</f>
        <v>27.484999999999999</v>
      </c>
      <c r="M6">
        <f>orders[[#This Row],[Unit Price]]*orders[[#This Row],[Quantity]]</f>
        <v>54.97</v>
      </c>
      <c r="N6">
        <f>_xlfn.XLOOKUP(orders[[#This Row],[Product ID]],products[Product ID],products[Profit]) * orders[[#This Row],[Quantity]]</f>
        <v>3.2982</v>
      </c>
    </row>
    <row r="7" spans="1:14" x14ac:dyDescent="0.3">
      <c r="A7" t="s">
        <v>5190</v>
      </c>
      <c r="B7" s="1">
        <v>44412</v>
      </c>
      <c r="C7" t="s">
        <v>44</v>
      </c>
      <c r="D7" t="s">
        <v>5191</v>
      </c>
      <c r="E7">
        <v>3</v>
      </c>
      <c r="F7" t="str">
        <f>_xlfn.XLOOKUP(orders[[#This Row],[Customer ID]],customers[Customer ID],customers[Customer Name])</f>
        <v>Beryle Cottier</v>
      </c>
      <c r="G7" t="str">
        <f>IF(_xlfn.XLOOKUP(orders[[#This Row],[Customer ID]],customers[Customer ID],customers[Email])=0,"",_xlfn.XLOOKUP(orders[[#This Row],[Customer ID]],customers[Customer ID],customers[Email]))</f>
        <v/>
      </c>
      <c r="H7" t="str">
        <f>_xlfn.XLOOKUP(orders[[#This Row],[Customer ID]],customers[Customer ID],customers[Country])</f>
        <v>United States</v>
      </c>
      <c r="I7" t="str">
        <f>_xlfn.XLOOKUP(orders[[#This Row],[Product ID]],products[Product ID],products[Coffee Type])</f>
        <v>Liberica</v>
      </c>
      <c r="J7" t="str">
        <f>_xlfn.XLOOKUP(orders[[#This Row],[Product ID]],products[Product ID],products[Roast Type])</f>
        <v xml:space="preserve">Dark </v>
      </c>
      <c r="K7" s="2">
        <f>_xlfn.XLOOKUP(orders[[#This Row],[Product ID]],products[Product ID],products[Size kg])</f>
        <v>1</v>
      </c>
      <c r="L7">
        <f>_xlfn.XLOOKUP(orders[[#This Row],[Product ID]],products[Product ID],products[Unit Price])</f>
        <v>12.95</v>
      </c>
      <c r="M7">
        <f>orders[[#This Row],[Unit Price]]*orders[[#This Row],[Quantity]]</f>
        <v>38.849999999999994</v>
      </c>
      <c r="N7">
        <f>_xlfn.XLOOKUP(orders[[#This Row],[Product ID]],products[Product ID],products[Profit]) * orders[[#This Row],[Quantity]]</f>
        <v>5.0504999999999995</v>
      </c>
    </row>
    <row r="8" spans="1:14" x14ac:dyDescent="0.3">
      <c r="A8" t="s">
        <v>5192</v>
      </c>
      <c r="B8" s="1">
        <v>44582</v>
      </c>
      <c r="C8" t="s">
        <v>49</v>
      </c>
      <c r="D8" t="s">
        <v>5193</v>
      </c>
      <c r="E8">
        <v>3</v>
      </c>
      <c r="F8" t="str">
        <f>_xlfn.XLOOKUP(orders[[#This Row],[Customer ID]],customers[Customer ID],customers[Customer Name])</f>
        <v>Shaylynn Lobe</v>
      </c>
      <c r="G8" t="str">
        <f>IF(_xlfn.XLOOKUP(orders[[#This Row],[Customer ID]],customers[Customer ID],customers[Email])=0,"",_xlfn.XLOOKUP(orders[[#This Row],[Customer ID]],customers[Customer ID],customers[Email]))</f>
        <v>slobe6@nifty.com</v>
      </c>
      <c r="H8" t="str">
        <f>_xlfn.XLOOKUP(orders[[#This Row],[Customer ID]],customers[Customer ID],customers[Country])</f>
        <v>United States</v>
      </c>
      <c r="I8" t="str">
        <f>_xlfn.XLOOKUP(orders[[#This Row],[Product ID]],products[Product ID],products[Coffee Type])</f>
        <v>Excelsa</v>
      </c>
      <c r="J8" t="str">
        <f>_xlfn.XLOOKUP(orders[[#This Row],[Product ID]],products[Product ID],products[Roast Type])</f>
        <v xml:space="preserve">Dark </v>
      </c>
      <c r="K8" s="2">
        <f>_xlfn.XLOOKUP(orders[[#This Row],[Product ID]],products[Product ID],products[Size kg])</f>
        <v>0.5</v>
      </c>
      <c r="L8">
        <f>_xlfn.XLOOKUP(orders[[#This Row],[Product ID]],products[Product ID],products[Unit Price])</f>
        <v>7.29</v>
      </c>
      <c r="M8">
        <f>orders[[#This Row],[Unit Price]]*orders[[#This Row],[Quantity]]</f>
        <v>21.87</v>
      </c>
      <c r="N8">
        <f>_xlfn.XLOOKUP(orders[[#This Row],[Product ID]],products[Product ID],products[Profit]) * orders[[#This Row],[Quantity]]</f>
        <v>2.4056999999999999</v>
      </c>
    </row>
    <row r="9" spans="1:14" x14ac:dyDescent="0.3">
      <c r="A9" t="s">
        <v>5194</v>
      </c>
      <c r="B9" s="1">
        <v>44701</v>
      </c>
      <c r="C9" t="s">
        <v>55</v>
      </c>
      <c r="D9" t="s">
        <v>5195</v>
      </c>
      <c r="E9">
        <v>1</v>
      </c>
      <c r="F9" t="str">
        <f>_xlfn.XLOOKUP(orders[[#This Row],[Customer ID]],customers[Customer ID],customers[Customer Name])</f>
        <v>Melvin Wharfe</v>
      </c>
      <c r="G9" t="str">
        <f>IF(_xlfn.XLOOKUP(orders[[#This Row],[Customer ID]],customers[Customer ID],customers[Email])=0,"",_xlfn.XLOOKUP(orders[[#This Row],[Customer ID]],customers[Customer ID],customers[Email]))</f>
        <v/>
      </c>
      <c r="H9" t="str">
        <f>_xlfn.XLOOKUP(orders[[#This Row],[Customer ID]],customers[Customer ID],customers[Country])</f>
        <v>Ireland</v>
      </c>
      <c r="I9" t="str">
        <f>_xlfn.XLOOKUP(orders[[#This Row],[Product ID]],products[Product ID],products[Coffee Type])</f>
        <v>Liberica</v>
      </c>
      <c r="J9" t="str">
        <f>_xlfn.XLOOKUP(orders[[#This Row],[Product ID]],products[Product ID],products[Roast Type])</f>
        <v xml:space="preserve">Light </v>
      </c>
      <c r="K9" s="2">
        <f>_xlfn.XLOOKUP(orders[[#This Row],[Product ID]],products[Product ID],products[Size kg])</f>
        <v>0.2</v>
      </c>
      <c r="L9">
        <f>_xlfn.XLOOKUP(orders[[#This Row],[Product ID]],products[Product ID],products[Unit Price])</f>
        <v>4.7549999999999999</v>
      </c>
      <c r="M9">
        <f>orders[[#This Row],[Unit Price]]*orders[[#This Row],[Quantity]]</f>
        <v>4.7549999999999999</v>
      </c>
      <c r="N9">
        <f>_xlfn.XLOOKUP(orders[[#This Row],[Product ID]],products[Product ID],products[Profit]) * orders[[#This Row],[Quantity]]</f>
        <v>0.61809999999999998</v>
      </c>
    </row>
    <row r="10" spans="1:14" x14ac:dyDescent="0.3">
      <c r="A10" t="s">
        <v>5196</v>
      </c>
      <c r="B10" s="1">
        <v>43467</v>
      </c>
      <c r="C10" t="s">
        <v>61</v>
      </c>
      <c r="D10" t="s">
        <v>5197</v>
      </c>
      <c r="E10">
        <v>3</v>
      </c>
      <c r="F10" t="str">
        <f>_xlfn.XLOOKUP(orders[[#This Row],[Customer ID]],customers[Customer ID],customers[Customer Name])</f>
        <v>Guthrey Petracci</v>
      </c>
      <c r="G10" t="str">
        <f>IF(_xlfn.XLOOKUP(orders[[#This Row],[Customer ID]],customers[Customer ID],customers[Email])=0,"",_xlfn.XLOOKUP(orders[[#This Row],[Customer ID]],customers[Customer ID],customers[Email]))</f>
        <v>gpetracci8@livejournal.com</v>
      </c>
      <c r="H10" t="str">
        <f>_xlfn.XLOOKUP(orders[[#This Row],[Customer ID]],customers[Customer ID],customers[Country])</f>
        <v>United States</v>
      </c>
      <c r="I10" t="str">
        <f>_xlfn.XLOOKUP(orders[[#This Row],[Product ID]],products[Product ID],products[Coffee Type])</f>
        <v>Robusta</v>
      </c>
      <c r="J10" t="str">
        <f>_xlfn.XLOOKUP(orders[[#This Row],[Product ID]],products[Product ID],products[Roast Type])</f>
        <v xml:space="preserve">Medium </v>
      </c>
      <c r="K10" s="2">
        <f>_xlfn.XLOOKUP(orders[[#This Row],[Product ID]],products[Product ID],products[Size kg])</f>
        <v>0.5</v>
      </c>
      <c r="L10">
        <f>_xlfn.XLOOKUP(orders[[#This Row],[Product ID]],products[Product ID],products[Unit Price])</f>
        <v>5.97</v>
      </c>
      <c r="M10">
        <f>orders[[#This Row],[Unit Price]]*orders[[#This Row],[Quantity]]</f>
        <v>17.91</v>
      </c>
      <c r="N10">
        <f>_xlfn.XLOOKUP(orders[[#This Row],[Product ID]],products[Product ID],products[Profit]) * orders[[#This Row],[Quantity]]</f>
        <v>1.0746</v>
      </c>
    </row>
    <row r="11" spans="1:14" x14ac:dyDescent="0.3">
      <c r="A11" t="s">
        <v>5198</v>
      </c>
      <c r="B11" s="1">
        <v>43713</v>
      </c>
      <c r="C11" t="s">
        <v>67</v>
      </c>
      <c r="D11" t="s">
        <v>5197</v>
      </c>
      <c r="E11">
        <v>1</v>
      </c>
      <c r="F11" t="str">
        <f>_xlfn.XLOOKUP(orders[[#This Row],[Customer ID]],customers[Customer ID],customers[Customer Name])</f>
        <v>Rodger Raven</v>
      </c>
      <c r="G11" t="str">
        <f>IF(_xlfn.XLOOKUP(orders[[#This Row],[Customer ID]],customers[Customer ID],customers[Email])=0,"",_xlfn.XLOOKUP(orders[[#This Row],[Customer ID]],customers[Customer ID],customers[Email]))</f>
        <v>rraven9@ed.gov</v>
      </c>
      <c r="H11" t="str">
        <f>_xlfn.XLOOKUP(orders[[#This Row],[Customer ID]],customers[Customer ID],customers[Country])</f>
        <v>United States</v>
      </c>
      <c r="I11" t="str">
        <f>_xlfn.XLOOKUP(orders[[#This Row],[Product ID]],products[Product ID],products[Coffee Type])</f>
        <v>Robusta</v>
      </c>
      <c r="J11" t="str">
        <f>_xlfn.XLOOKUP(orders[[#This Row],[Product ID]],products[Product ID],products[Roast Type])</f>
        <v xml:space="preserve">Medium </v>
      </c>
      <c r="K11" s="2">
        <f>_xlfn.XLOOKUP(orders[[#This Row],[Product ID]],products[Product ID],products[Size kg])</f>
        <v>0.5</v>
      </c>
      <c r="L11">
        <f>_xlfn.XLOOKUP(orders[[#This Row],[Product ID]],products[Product ID],products[Unit Price])</f>
        <v>5.97</v>
      </c>
      <c r="M11">
        <f>orders[[#This Row],[Unit Price]]*orders[[#This Row],[Quantity]]</f>
        <v>5.97</v>
      </c>
      <c r="N11">
        <f>_xlfn.XLOOKUP(orders[[#This Row],[Product ID]],products[Product ID],products[Profit]) * orders[[#This Row],[Quantity]]</f>
        <v>0.35820000000000002</v>
      </c>
    </row>
    <row r="12" spans="1:14" x14ac:dyDescent="0.3">
      <c r="A12" t="s">
        <v>5199</v>
      </c>
      <c r="B12" s="1">
        <v>44263</v>
      </c>
      <c r="C12" t="s">
        <v>72</v>
      </c>
      <c r="D12" t="s">
        <v>5200</v>
      </c>
      <c r="E12">
        <v>4</v>
      </c>
      <c r="F12" t="str">
        <f>_xlfn.XLOOKUP(orders[[#This Row],[Customer ID]],customers[Customer ID],customers[Customer Name])</f>
        <v>Ferrell Ferber</v>
      </c>
      <c r="G12" t="str">
        <f>IF(_xlfn.XLOOKUP(orders[[#This Row],[Customer ID]],customers[Customer ID],customers[Email])=0,"",_xlfn.XLOOKUP(orders[[#This Row],[Customer ID]],customers[Customer ID],customers[Email]))</f>
        <v>fferbera@businesswire.com</v>
      </c>
      <c r="H12" t="str">
        <f>_xlfn.XLOOKUP(orders[[#This Row],[Customer ID]],customers[Customer ID],customers[Country])</f>
        <v>United States</v>
      </c>
      <c r="I12" t="str">
        <f>_xlfn.XLOOKUP(orders[[#This Row],[Product ID]],products[Product ID],products[Coffee Type])</f>
        <v>Arabica</v>
      </c>
      <c r="J12" t="str">
        <f>_xlfn.XLOOKUP(orders[[#This Row],[Product ID]],products[Product ID],products[Roast Type])</f>
        <v xml:space="preserve">Dark </v>
      </c>
      <c r="K12" s="2">
        <f>_xlfn.XLOOKUP(orders[[#This Row],[Product ID]],products[Product ID],products[Size kg])</f>
        <v>1</v>
      </c>
      <c r="L12">
        <f>_xlfn.XLOOKUP(orders[[#This Row],[Product ID]],products[Product ID],products[Unit Price])</f>
        <v>9.9499999999999993</v>
      </c>
      <c r="M12">
        <f>orders[[#This Row],[Unit Price]]*orders[[#This Row],[Quantity]]</f>
        <v>39.799999999999997</v>
      </c>
      <c r="N12">
        <f>_xlfn.XLOOKUP(orders[[#This Row],[Product ID]],products[Product ID],products[Profit]) * orders[[#This Row],[Quantity]]</f>
        <v>3.5819999999999999</v>
      </c>
    </row>
    <row r="13" spans="1:14" x14ac:dyDescent="0.3">
      <c r="A13" t="s">
        <v>5201</v>
      </c>
      <c r="B13" s="1">
        <v>44132</v>
      </c>
      <c r="C13" t="s">
        <v>78</v>
      </c>
      <c r="D13" t="s">
        <v>5202</v>
      </c>
      <c r="E13">
        <v>5</v>
      </c>
      <c r="F13" t="str">
        <f>_xlfn.XLOOKUP(orders[[#This Row],[Customer ID]],customers[Customer ID],customers[Customer Name])</f>
        <v>Duky Phizackerly</v>
      </c>
      <c r="G13" t="str">
        <f>IF(_xlfn.XLOOKUP(orders[[#This Row],[Customer ID]],customers[Customer ID],customers[Email])=0,"",_xlfn.XLOOKUP(orders[[#This Row],[Customer ID]],customers[Customer ID],customers[Email]))</f>
        <v>dphizackerlyb@utexas.edu</v>
      </c>
      <c r="H13" t="str">
        <f>_xlfn.XLOOKUP(orders[[#This Row],[Customer ID]],customers[Customer ID],customers[Country])</f>
        <v>United States</v>
      </c>
      <c r="I13" t="str">
        <f>_xlfn.XLOOKUP(orders[[#This Row],[Product ID]],products[Product ID],products[Coffee Type])</f>
        <v>Excelsa</v>
      </c>
      <c r="J13" t="str">
        <f>_xlfn.XLOOKUP(orders[[#This Row],[Product ID]],products[Product ID],products[Roast Type])</f>
        <v xml:space="preserve">Light </v>
      </c>
      <c r="K13" s="2">
        <f>_xlfn.XLOOKUP(orders[[#This Row],[Product ID]],products[Product ID],products[Size kg])</f>
        <v>2.5</v>
      </c>
      <c r="L13">
        <f>_xlfn.XLOOKUP(orders[[#This Row],[Product ID]],products[Product ID],products[Unit Price])</f>
        <v>34.155000000000001</v>
      </c>
      <c r="M13">
        <f>orders[[#This Row],[Unit Price]]*orders[[#This Row],[Quantity]]</f>
        <v>170.77500000000001</v>
      </c>
      <c r="N13">
        <f>_xlfn.XLOOKUP(orders[[#This Row],[Product ID]],products[Product ID],products[Profit]) * orders[[#This Row],[Quantity]]</f>
        <v>18.785</v>
      </c>
    </row>
    <row r="14" spans="1:14" x14ac:dyDescent="0.3">
      <c r="A14" t="s">
        <v>5203</v>
      </c>
      <c r="B14" s="1">
        <v>44744</v>
      </c>
      <c r="C14" t="s">
        <v>83</v>
      </c>
      <c r="D14" t="s">
        <v>5183</v>
      </c>
      <c r="E14">
        <v>5</v>
      </c>
      <c r="F14" t="str">
        <f>_xlfn.XLOOKUP(orders[[#This Row],[Customer ID]],customers[Customer ID],customers[Customer Name])</f>
        <v>Rosaleen Scholar</v>
      </c>
      <c r="G14" t="str">
        <f>IF(_xlfn.XLOOKUP(orders[[#This Row],[Customer ID]],customers[Customer ID],customers[Email])=0,"",_xlfn.XLOOKUP(orders[[#This Row],[Customer ID]],customers[Customer ID],customers[Email]))</f>
        <v>rscholarc@nyu.edu</v>
      </c>
      <c r="H14" t="str">
        <f>_xlfn.XLOOKUP(orders[[#This Row],[Customer ID]],customers[Customer ID],customers[Country])</f>
        <v>United States</v>
      </c>
      <c r="I14" t="str">
        <f>_xlfn.XLOOKUP(orders[[#This Row],[Product ID]],products[Product ID],products[Coffee Type])</f>
        <v>Robusta</v>
      </c>
      <c r="J14" t="str">
        <f>_xlfn.XLOOKUP(orders[[#This Row],[Product ID]],products[Product ID],products[Roast Type])</f>
        <v xml:space="preserve">Medium </v>
      </c>
      <c r="K14" s="2">
        <f>_xlfn.XLOOKUP(orders[[#This Row],[Product ID]],products[Product ID],products[Size kg])</f>
        <v>1</v>
      </c>
      <c r="L14">
        <f>_xlfn.XLOOKUP(orders[[#This Row],[Product ID]],products[Product ID],products[Unit Price])</f>
        <v>9.9499999999999993</v>
      </c>
      <c r="M14">
        <f>orders[[#This Row],[Unit Price]]*orders[[#This Row],[Quantity]]</f>
        <v>49.75</v>
      </c>
      <c r="N14">
        <f>_xlfn.XLOOKUP(orders[[#This Row],[Product ID]],products[Product ID],products[Profit]) * orders[[#This Row],[Quantity]]</f>
        <v>2.9849999999999999</v>
      </c>
    </row>
    <row r="15" spans="1:14" x14ac:dyDescent="0.3">
      <c r="A15" t="s">
        <v>5204</v>
      </c>
      <c r="B15" s="1">
        <v>43973</v>
      </c>
      <c r="C15" t="s">
        <v>89</v>
      </c>
      <c r="D15" t="s">
        <v>5205</v>
      </c>
      <c r="E15">
        <v>2</v>
      </c>
      <c r="F15" t="str">
        <f>_xlfn.XLOOKUP(orders[[#This Row],[Customer ID]],customers[Customer ID],customers[Customer Name])</f>
        <v>Terence Vanyutin</v>
      </c>
      <c r="G15" t="str">
        <f>IF(_xlfn.XLOOKUP(orders[[#This Row],[Customer ID]],customers[Customer ID],customers[Email])=0,"",_xlfn.XLOOKUP(orders[[#This Row],[Customer ID]],customers[Customer ID],customers[Email]))</f>
        <v>tvanyutind@wix.com</v>
      </c>
      <c r="H15" t="str">
        <f>_xlfn.XLOOKUP(orders[[#This Row],[Customer ID]],customers[Customer ID],customers[Country])</f>
        <v>United States</v>
      </c>
      <c r="I15" t="str">
        <f>_xlfn.XLOOKUP(orders[[#This Row],[Product ID]],products[Product ID],products[Coffee Type])</f>
        <v>Robusta</v>
      </c>
      <c r="J15" t="str">
        <f>_xlfn.XLOOKUP(orders[[#This Row],[Product ID]],products[Product ID],products[Roast Type])</f>
        <v xml:space="preserve">Dark </v>
      </c>
      <c r="K15" s="2">
        <f>_xlfn.XLOOKUP(orders[[#This Row],[Product ID]],products[Product ID],products[Size kg])</f>
        <v>2.5</v>
      </c>
      <c r="L15">
        <f>_xlfn.XLOOKUP(orders[[#This Row],[Product ID]],products[Product ID],products[Unit Price])</f>
        <v>20.585000000000001</v>
      </c>
      <c r="M15">
        <f>orders[[#This Row],[Unit Price]]*orders[[#This Row],[Quantity]]</f>
        <v>41.17</v>
      </c>
      <c r="N15">
        <f>_xlfn.XLOOKUP(orders[[#This Row],[Product ID]],products[Product ID],products[Profit]) * orders[[#This Row],[Quantity]]</f>
        <v>2.4702000000000002</v>
      </c>
    </row>
    <row r="16" spans="1:14" x14ac:dyDescent="0.3">
      <c r="A16" t="s">
        <v>5206</v>
      </c>
      <c r="B16" s="1">
        <v>44656</v>
      </c>
      <c r="C16" t="s">
        <v>94</v>
      </c>
      <c r="D16" t="s">
        <v>5207</v>
      </c>
      <c r="E16">
        <v>3</v>
      </c>
      <c r="F16" t="str">
        <f>_xlfn.XLOOKUP(orders[[#This Row],[Customer ID]],customers[Customer ID],customers[Customer Name])</f>
        <v>Patrice Trobe</v>
      </c>
      <c r="G16" t="str">
        <f>IF(_xlfn.XLOOKUP(orders[[#This Row],[Customer ID]],customers[Customer ID],customers[Email])=0,"",_xlfn.XLOOKUP(orders[[#This Row],[Customer ID]],customers[Customer ID],customers[Email]))</f>
        <v>ptrobee@wunderground.com</v>
      </c>
      <c r="H16" t="str">
        <f>_xlfn.XLOOKUP(orders[[#This Row],[Customer ID]],customers[Customer ID],customers[Country])</f>
        <v>United States</v>
      </c>
      <c r="I16" t="str">
        <f>_xlfn.XLOOKUP(orders[[#This Row],[Product ID]],products[Product ID],products[Coffee Type])</f>
        <v>Liberica</v>
      </c>
      <c r="J16" t="str">
        <f>_xlfn.XLOOKUP(orders[[#This Row],[Product ID]],products[Product ID],products[Roast Type])</f>
        <v xml:space="preserve">Dark </v>
      </c>
      <c r="K16" s="2">
        <f>_xlfn.XLOOKUP(orders[[#This Row],[Product ID]],products[Product ID],products[Size kg])</f>
        <v>0.2</v>
      </c>
      <c r="L16">
        <f>_xlfn.XLOOKUP(orders[[#This Row],[Product ID]],products[Product ID],products[Unit Price])</f>
        <v>3.8849999999999998</v>
      </c>
      <c r="M16">
        <f>orders[[#This Row],[Unit Price]]*orders[[#This Row],[Quantity]]</f>
        <v>11.654999999999999</v>
      </c>
      <c r="N16">
        <f>_xlfn.XLOOKUP(orders[[#This Row],[Product ID]],products[Product ID],products[Profit]) * orders[[#This Row],[Quantity]]</f>
        <v>1.5150000000000001</v>
      </c>
    </row>
    <row r="17" spans="1:14" x14ac:dyDescent="0.3">
      <c r="A17" t="s">
        <v>5208</v>
      </c>
      <c r="B17" s="1">
        <v>44719</v>
      </c>
      <c r="C17" t="s">
        <v>100</v>
      </c>
      <c r="D17" t="s">
        <v>5209</v>
      </c>
      <c r="E17">
        <v>5</v>
      </c>
      <c r="F17" t="str">
        <f>_xlfn.XLOOKUP(orders[[#This Row],[Customer ID]],customers[Customer ID],customers[Customer Name])</f>
        <v>Llywellyn Oscroft</v>
      </c>
      <c r="G17" t="str">
        <f>IF(_xlfn.XLOOKUP(orders[[#This Row],[Customer ID]],customers[Customer ID],customers[Email])=0,"",_xlfn.XLOOKUP(orders[[#This Row],[Customer ID]],customers[Customer ID],customers[Email]))</f>
        <v>loscroftf@ebay.co.uk</v>
      </c>
      <c r="H17" t="str">
        <f>_xlfn.XLOOKUP(orders[[#This Row],[Customer ID]],customers[Customer ID],customers[Country])</f>
        <v>United States</v>
      </c>
      <c r="I17" t="str">
        <f>_xlfn.XLOOKUP(orders[[#This Row],[Product ID]],products[Product ID],products[Coffee Type])</f>
        <v>Robusta</v>
      </c>
      <c r="J17" t="str">
        <f>_xlfn.XLOOKUP(orders[[#This Row],[Product ID]],products[Product ID],products[Roast Type])</f>
        <v xml:space="preserve">Medium </v>
      </c>
      <c r="K17" s="2">
        <f>_xlfn.XLOOKUP(orders[[#This Row],[Product ID]],products[Product ID],products[Size kg])</f>
        <v>2.5</v>
      </c>
      <c r="L17">
        <f>_xlfn.XLOOKUP(orders[[#This Row],[Product ID]],products[Product ID],products[Unit Price])</f>
        <v>22.885000000000002</v>
      </c>
      <c r="M17">
        <f>orders[[#This Row],[Unit Price]]*orders[[#This Row],[Quantity]]</f>
        <v>114.42500000000001</v>
      </c>
      <c r="N17">
        <f>_xlfn.XLOOKUP(orders[[#This Row],[Product ID]],products[Product ID],products[Profit]) * orders[[#This Row],[Quantity]]</f>
        <v>6.8654999999999999</v>
      </c>
    </row>
    <row r="18" spans="1:14" x14ac:dyDescent="0.3">
      <c r="A18" t="s">
        <v>5210</v>
      </c>
      <c r="B18" s="1">
        <v>43544</v>
      </c>
      <c r="C18" t="s">
        <v>105</v>
      </c>
      <c r="D18" t="s">
        <v>5211</v>
      </c>
      <c r="E18">
        <v>6</v>
      </c>
      <c r="F18" t="str">
        <f>_xlfn.XLOOKUP(orders[[#This Row],[Customer ID]],customers[Customer ID],customers[Customer Name])</f>
        <v>Minni Alabaster</v>
      </c>
      <c r="G18" t="str">
        <f>IF(_xlfn.XLOOKUP(orders[[#This Row],[Customer ID]],customers[Customer ID],customers[Email])=0,"",_xlfn.XLOOKUP(orders[[#This Row],[Customer ID]],customers[Customer ID],customers[Email]))</f>
        <v>malabasterg@hexun.com</v>
      </c>
      <c r="H18" t="str">
        <f>_xlfn.XLOOKUP(orders[[#This Row],[Customer ID]],customers[Customer ID],customers[Country])</f>
        <v>United States</v>
      </c>
      <c r="I18" t="str">
        <f>_xlfn.XLOOKUP(orders[[#This Row],[Product ID]],products[Product ID],products[Coffee Type])</f>
        <v>Arabica</v>
      </c>
      <c r="J18" t="str">
        <f>_xlfn.XLOOKUP(orders[[#This Row],[Product ID]],products[Product ID],products[Roast Type])</f>
        <v xml:space="preserve">Medium </v>
      </c>
      <c r="K18" s="2">
        <f>_xlfn.XLOOKUP(orders[[#This Row],[Product ID]],products[Product ID],products[Size kg])</f>
        <v>0.2</v>
      </c>
      <c r="L18">
        <f>_xlfn.XLOOKUP(orders[[#This Row],[Product ID]],products[Product ID],products[Unit Price])</f>
        <v>3.375</v>
      </c>
      <c r="M18">
        <f>orders[[#This Row],[Unit Price]]*orders[[#This Row],[Quantity]]</f>
        <v>20.25</v>
      </c>
      <c r="N18">
        <f>_xlfn.XLOOKUP(orders[[#This Row],[Product ID]],products[Product ID],products[Profit]) * orders[[#This Row],[Quantity]]</f>
        <v>1.8222</v>
      </c>
    </row>
    <row r="19" spans="1:14" x14ac:dyDescent="0.3">
      <c r="A19" t="s">
        <v>5212</v>
      </c>
      <c r="B19" s="1">
        <v>43757</v>
      </c>
      <c r="C19" t="s">
        <v>111</v>
      </c>
      <c r="D19" t="s">
        <v>5186</v>
      </c>
      <c r="E19">
        <v>6</v>
      </c>
      <c r="F19" t="str">
        <f>_xlfn.XLOOKUP(orders[[#This Row],[Customer ID]],customers[Customer ID],customers[Customer Name])</f>
        <v>Rhianon Broxup</v>
      </c>
      <c r="G19" t="str">
        <f>IF(_xlfn.XLOOKUP(orders[[#This Row],[Customer ID]],customers[Customer ID],customers[Email])=0,"",_xlfn.XLOOKUP(orders[[#This Row],[Customer ID]],customers[Customer ID],customers[Email]))</f>
        <v>rbroxuph@jimdo.com</v>
      </c>
      <c r="H19" t="str">
        <f>_xlfn.XLOOKUP(orders[[#This Row],[Customer ID]],customers[Customer ID],customers[Country])</f>
        <v>United States</v>
      </c>
      <c r="I19" t="str">
        <f>_xlfn.XLOOKUP(orders[[#This Row],[Product ID]],products[Product ID],products[Coffee Type])</f>
        <v>Arabica</v>
      </c>
      <c r="J19" t="str">
        <f>_xlfn.XLOOKUP(orders[[#This Row],[Product ID]],products[Product ID],products[Roast Type])</f>
        <v xml:space="preserve">Light </v>
      </c>
      <c r="K19" s="2">
        <f>_xlfn.XLOOKUP(orders[[#This Row],[Product ID]],products[Product ID],products[Size kg])</f>
        <v>1</v>
      </c>
      <c r="L19">
        <f>_xlfn.XLOOKUP(orders[[#This Row],[Product ID]],products[Product ID],products[Unit Price])</f>
        <v>12.95</v>
      </c>
      <c r="M19">
        <f>orders[[#This Row],[Unit Price]]*orders[[#This Row],[Quantity]]</f>
        <v>77.699999999999989</v>
      </c>
      <c r="N19">
        <f>_xlfn.XLOOKUP(orders[[#This Row],[Product ID]],products[Product ID],products[Profit]) * orders[[#This Row],[Quantity]]</f>
        <v>6.9930000000000003</v>
      </c>
    </row>
    <row r="20" spans="1:14" x14ac:dyDescent="0.3">
      <c r="A20" t="s">
        <v>5213</v>
      </c>
      <c r="B20" s="1">
        <v>43629</v>
      </c>
      <c r="C20" t="s">
        <v>117</v>
      </c>
      <c r="D20" t="s">
        <v>5205</v>
      </c>
      <c r="E20">
        <v>4</v>
      </c>
      <c r="F20" t="str">
        <f>_xlfn.XLOOKUP(orders[[#This Row],[Customer ID]],customers[Customer ID],customers[Customer Name])</f>
        <v>Pall Redford</v>
      </c>
      <c r="G20" t="str">
        <f>IF(_xlfn.XLOOKUP(orders[[#This Row],[Customer ID]],customers[Customer ID],customers[Email])=0,"",_xlfn.XLOOKUP(orders[[#This Row],[Customer ID]],customers[Customer ID],customers[Email]))</f>
        <v>predfordi@ow.ly</v>
      </c>
      <c r="H20" t="str">
        <f>_xlfn.XLOOKUP(orders[[#This Row],[Customer ID]],customers[Customer ID],customers[Country])</f>
        <v>Ireland</v>
      </c>
      <c r="I20" t="str">
        <f>_xlfn.XLOOKUP(orders[[#This Row],[Product ID]],products[Product ID],products[Coffee Type])</f>
        <v>Robusta</v>
      </c>
      <c r="J20" t="str">
        <f>_xlfn.XLOOKUP(orders[[#This Row],[Product ID]],products[Product ID],products[Roast Type])</f>
        <v xml:space="preserve">Dark </v>
      </c>
      <c r="K20" s="2">
        <f>_xlfn.XLOOKUP(orders[[#This Row],[Product ID]],products[Product ID],products[Size kg])</f>
        <v>2.5</v>
      </c>
      <c r="L20">
        <f>_xlfn.XLOOKUP(orders[[#This Row],[Product ID]],products[Product ID],products[Unit Price])</f>
        <v>20.585000000000001</v>
      </c>
      <c r="M20">
        <f>orders[[#This Row],[Unit Price]]*orders[[#This Row],[Quantity]]</f>
        <v>82.34</v>
      </c>
      <c r="N20">
        <f>_xlfn.XLOOKUP(orders[[#This Row],[Product ID]],products[Product ID],products[Profit]) * orders[[#This Row],[Quantity]]</f>
        <v>4.9404000000000003</v>
      </c>
    </row>
    <row r="21" spans="1:14" x14ac:dyDescent="0.3">
      <c r="A21" t="s">
        <v>5214</v>
      </c>
      <c r="B21" s="1">
        <v>44169</v>
      </c>
      <c r="C21" t="s">
        <v>123</v>
      </c>
      <c r="D21" t="s">
        <v>5211</v>
      </c>
      <c r="E21">
        <v>5</v>
      </c>
      <c r="F21" t="str">
        <f>_xlfn.XLOOKUP(orders[[#This Row],[Customer ID]],customers[Customer ID],customers[Customer Name])</f>
        <v>Aurea Corradino</v>
      </c>
      <c r="G21" t="str">
        <f>IF(_xlfn.XLOOKUP(orders[[#This Row],[Customer ID]],customers[Customer ID],customers[Email])=0,"",_xlfn.XLOOKUP(orders[[#This Row],[Customer ID]],customers[Customer ID],customers[Email]))</f>
        <v>acorradinoj@harvard.edu</v>
      </c>
      <c r="H21" t="str">
        <f>_xlfn.XLOOKUP(orders[[#This Row],[Customer ID]],customers[Customer ID],customers[Country])</f>
        <v>United States</v>
      </c>
      <c r="I21" t="str">
        <f>_xlfn.XLOOKUP(orders[[#This Row],[Product ID]],products[Product ID],products[Coffee Type])</f>
        <v>Arabica</v>
      </c>
      <c r="J21" t="str">
        <f>_xlfn.XLOOKUP(orders[[#This Row],[Product ID]],products[Product ID],products[Roast Type])</f>
        <v xml:space="preserve">Medium </v>
      </c>
      <c r="K21" s="2">
        <f>_xlfn.XLOOKUP(orders[[#This Row],[Product ID]],products[Product ID],products[Size kg])</f>
        <v>0.2</v>
      </c>
      <c r="L21">
        <f>_xlfn.XLOOKUP(orders[[#This Row],[Product ID]],products[Product ID],products[Unit Price])</f>
        <v>3.375</v>
      </c>
      <c r="M21">
        <f>orders[[#This Row],[Unit Price]]*orders[[#This Row],[Quantity]]</f>
        <v>16.875</v>
      </c>
      <c r="N21">
        <f>_xlfn.XLOOKUP(orders[[#This Row],[Product ID]],products[Product ID],products[Profit]) * orders[[#This Row],[Quantity]]</f>
        <v>1.5185000000000002</v>
      </c>
    </row>
    <row r="22" spans="1:14" x14ac:dyDescent="0.3">
      <c r="A22" t="s">
        <v>5214</v>
      </c>
      <c r="B22" s="1">
        <v>44169</v>
      </c>
      <c r="C22" t="s">
        <v>123</v>
      </c>
      <c r="D22" t="s">
        <v>5215</v>
      </c>
      <c r="E22">
        <v>4</v>
      </c>
      <c r="F22" t="str">
        <f>_xlfn.XLOOKUP(orders[[#This Row],[Customer ID]],customers[Customer ID],customers[Customer Name])</f>
        <v>Aurea Corradino</v>
      </c>
      <c r="G22" t="str">
        <f>IF(_xlfn.XLOOKUP(orders[[#This Row],[Customer ID]],customers[Customer ID],customers[Email])=0,"",_xlfn.XLOOKUP(orders[[#This Row],[Customer ID]],customers[Customer ID],customers[Email]))</f>
        <v>acorradinoj@harvard.edu</v>
      </c>
      <c r="H22" t="str">
        <f>_xlfn.XLOOKUP(orders[[#This Row],[Customer ID]],customers[Customer ID],customers[Country])</f>
        <v>United States</v>
      </c>
      <c r="I22" t="str">
        <f>_xlfn.XLOOKUP(orders[[#This Row],[Product ID]],products[Product ID],products[Coffee Type])</f>
        <v>Excelsa</v>
      </c>
      <c r="J22" t="str">
        <f>_xlfn.XLOOKUP(orders[[#This Row],[Product ID]],products[Product ID],products[Roast Type])</f>
        <v xml:space="preserve">Dark </v>
      </c>
      <c r="K22" s="2">
        <f>_xlfn.XLOOKUP(orders[[#This Row],[Product ID]],products[Product ID],products[Size kg])</f>
        <v>0.2</v>
      </c>
      <c r="L22">
        <f>_xlfn.XLOOKUP(orders[[#This Row],[Product ID]],products[Product ID],products[Unit Price])</f>
        <v>3.645</v>
      </c>
      <c r="M22">
        <f>orders[[#This Row],[Unit Price]]*orders[[#This Row],[Quantity]]</f>
        <v>14.58</v>
      </c>
      <c r="N22">
        <f>_xlfn.XLOOKUP(orders[[#This Row],[Product ID]],products[Product ID],products[Profit]) * orders[[#This Row],[Quantity]]</f>
        <v>1.6040000000000001</v>
      </c>
    </row>
    <row r="23" spans="1:14" x14ac:dyDescent="0.3">
      <c r="A23" t="s">
        <v>5216</v>
      </c>
      <c r="B23" s="1">
        <v>44169</v>
      </c>
      <c r="C23" t="s">
        <v>135</v>
      </c>
      <c r="D23" t="s">
        <v>5217</v>
      </c>
      <c r="E23">
        <v>6</v>
      </c>
      <c r="F23" t="str">
        <f>_xlfn.XLOOKUP(orders[[#This Row],[Customer ID]],customers[Customer ID],customers[Customer Name])</f>
        <v>Avrit Davidowsky</v>
      </c>
      <c r="G23" t="str">
        <f>IF(_xlfn.XLOOKUP(orders[[#This Row],[Customer ID]],customers[Customer ID],customers[Email])=0,"",_xlfn.XLOOKUP(orders[[#This Row],[Customer ID]],customers[Customer ID],customers[Email]))</f>
        <v>adavidowskyl@netvibes.com</v>
      </c>
      <c r="H23" t="str">
        <f>_xlfn.XLOOKUP(orders[[#This Row],[Customer ID]],customers[Customer ID],customers[Country])</f>
        <v>United States</v>
      </c>
      <c r="I23" t="str">
        <f>_xlfn.XLOOKUP(orders[[#This Row],[Product ID]],products[Product ID],products[Coffee Type])</f>
        <v>Arabica</v>
      </c>
      <c r="J23" t="str">
        <f>_xlfn.XLOOKUP(orders[[#This Row],[Product ID]],products[Product ID],products[Roast Type])</f>
        <v xml:space="preserve">Dark </v>
      </c>
      <c r="K23" s="2">
        <f>_xlfn.XLOOKUP(orders[[#This Row],[Product ID]],products[Product ID],products[Size kg])</f>
        <v>0.2</v>
      </c>
      <c r="L23">
        <f>_xlfn.XLOOKUP(orders[[#This Row],[Product ID]],products[Product ID],products[Unit Price])</f>
        <v>2.9849999999999999</v>
      </c>
      <c r="M23">
        <f>orders[[#This Row],[Unit Price]]*orders[[#This Row],[Quantity]]</f>
        <v>17.91</v>
      </c>
      <c r="N23">
        <f>_xlfn.XLOOKUP(orders[[#This Row],[Product ID]],products[Product ID],products[Profit]) * orders[[#This Row],[Quantity]]</f>
        <v>1.6116000000000001</v>
      </c>
    </row>
    <row r="24" spans="1:14" x14ac:dyDescent="0.3">
      <c r="A24" t="s">
        <v>5218</v>
      </c>
      <c r="B24" s="1">
        <v>44218</v>
      </c>
      <c r="C24" t="s">
        <v>141</v>
      </c>
      <c r="D24" t="s">
        <v>5209</v>
      </c>
      <c r="E24">
        <v>4</v>
      </c>
      <c r="F24" t="str">
        <f>_xlfn.XLOOKUP(orders[[#This Row],[Customer ID]],customers[Customer ID],customers[Customer Name])</f>
        <v>Annabel Antuk</v>
      </c>
      <c r="G24" t="str">
        <f>IF(_xlfn.XLOOKUP(orders[[#This Row],[Customer ID]],customers[Customer ID],customers[Email])=0,"",_xlfn.XLOOKUP(orders[[#This Row],[Customer ID]],customers[Customer ID],customers[Email]))</f>
        <v>aantukm@kickstarter.com</v>
      </c>
      <c r="H24" t="str">
        <f>_xlfn.XLOOKUP(orders[[#This Row],[Customer ID]],customers[Customer ID],customers[Country])</f>
        <v>United States</v>
      </c>
      <c r="I24" t="str">
        <f>_xlfn.XLOOKUP(orders[[#This Row],[Product ID]],products[Product ID],products[Coffee Type])</f>
        <v>Robusta</v>
      </c>
      <c r="J24" t="str">
        <f>_xlfn.XLOOKUP(orders[[#This Row],[Product ID]],products[Product ID],products[Roast Type])</f>
        <v xml:space="preserve">Medium </v>
      </c>
      <c r="K24" s="2">
        <f>_xlfn.XLOOKUP(orders[[#This Row],[Product ID]],products[Product ID],products[Size kg])</f>
        <v>2.5</v>
      </c>
      <c r="L24">
        <f>_xlfn.XLOOKUP(orders[[#This Row],[Product ID]],products[Product ID],products[Unit Price])</f>
        <v>22.885000000000002</v>
      </c>
      <c r="M24">
        <f>orders[[#This Row],[Unit Price]]*orders[[#This Row],[Quantity]]</f>
        <v>91.54</v>
      </c>
      <c r="N24">
        <f>_xlfn.XLOOKUP(orders[[#This Row],[Product ID]],products[Product ID],products[Profit]) * orders[[#This Row],[Quantity]]</f>
        <v>5.4923999999999999</v>
      </c>
    </row>
    <row r="25" spans="1:14" x14ac:dyDescent="0.3">
      <c r="A25" t="s">
        <v>5219</v>
      </c>
      <c r="B25" s="1">
        <v>44603</v>
      </c>
      <c r="C25" t="s">
        <v>147</v>
      </c>
      <c r="D25" t="s">
        <v>5217</v>
      </c>
      <c r="E25">
        <v>4</v>
      </c>
      <c r="F25" t="str">
        <f>_xlfn.XLOOKUP(orders[[#This Row],[Customer ID]],customers[Customer ID],customers[Customer Name])</f>
        <v>Iorgo Kleinert</v>
      </c>
      <c r="G25" t="str">
        <f>IF(_xlfn.XLOOKUP(orders[[#This Row],[Customer ID]],customers[Customer ID],customers[Email])=0,"",_xlfn.XLOOKUP(orders[[#This Row],[Customer ID]],customers[Customer ID],customers[Email]))</f>
        <v>ikleinertn@timesonline.co.uk</v>
      </c>
      <c r="H25" t="str">
        <f>_xlfn.XLOOKUP(orders[[#This Row],[Customer ID]],customers[Customer ID],customers[Country])</f>
        <v>United States</v>
      </c>
      <c r="I25" t="str">
        <f>_xlfn.XLOOKUP(orders[[#This Row],[Product ID]],products[Product ID],products[Coffee Type])</f>
        <v>Arabica</v>
      </c>
      <c r="J25" t="str">
        <f>_xlfn.XLOOKUP(orders[[#This Row],[Product ID]],products[Product ID],products[Roast Type])</f>
        <v xml:space="preserve">Dark </v>
      </c>
      <c r="K25" s="2">
        <f>_xlfn.XLOOKUP(orders[[#This Row],[Product ID]],products[Product ID],products[Size kg])</f>
        <v>0.2</v>
      </c>
      <c r="L25">
        <f>_xlfn.XLOOKUP(orders[[#This Row],[Product ID]],products[Product ID],products[Unit Price])</f>
        <v>2.9849999999999999</v>
      </c>
      <c r="M25">
        <f>orders[[#This Row],[Unit Price]]*orders[[#This Row],[Quantity]]</f>
        <v>11.94</v>
      </c>
      <c r="N25">
        <f>_xlfn.XLOOKUP(orders[[#This Row],[Product ID]],products[Product ID],products[Profit]) * orders[[#This Row],[Quantity]]</f>
        <v>1.0744</v>
      </c>
    </row>
    <row r="26" spans="1:14" x14ac:dyDescent="0.3">
      <c r="A26" t="s">
        <v>5220</v>
      </c>
      <c r="B26" s="1">
        <v>44454</v>
      </c>
      <c r="C26" t="s">
        <v>153</v>
      </c>
      <c r="D26" t="s">
        <v>5221</v>
      </c>
      <c r="E26">
        <v>1</v>
      </c>
      <c r="F26" t="str">
        <f>_xlfn.XLOOKUP(orders[[#This Row],[Customer ID]],customers[Customer ID],customers[Customer Name])</f>
        <v>Chrisy Blofeld</v>
      </c>
      <c r="G26" t="str">
        <f>IF(_xlfn.XLOOKUP(orders[[#This Row],[Customer ID]],customers[Customer ID],customers[Email])=0,"",_xlfn.XLOOKUP(orders[[#This Row],[Customer ID]],customers[Customer ID],customers[Email]))</f>
        <v>cblofeldo@amazon.co.uk</v>
      </c>
      <c r="H26" t="str">
        <f>_xlfn.XLOOKUP(orders[[#This Row],[Customer ID]],customers[Customer ID],customers[Country])</f>
        <v>United States</v>
      </c>
      <c r="I26" t="str">
        <f>_xlfn.XLOOKUP(orders[[#This Row],[Product ID]],products[Product ID],products[Coffee Type])</f>
        <v>Arabica</v>
      </c>
      <c r="J26" t="str">
        <f>_xlfn.XLOOKUP(orders[[#This Row],[Product ID]],products[Product ID],products[Roast Type])</f>
        <v xml:space="preserve">Medium </v>
      </c>
      <c r="K26" s="2">
        <f>_xlfn.XLOOKUP(orders[[#This Row],[Product ID]],products[Product ID],products[Size kg])</f>
        <v>1</v>
      </c>
      <c r="L26">
        <f>_xlfn.XLOOKUP(orders[[#This Row],[Product ID]],products[Product ID],products[Unit Price])</f>
        <v>11.25</v>
      </c>
      <c r="M26">
        <f>orders[[#This Row],[Unit Price]]*orders[[#This Row],[Quantity]]</f>
        <v>11.25</v>
      </c>
      <c r="N26">
        <f>_xlfn.XLOOKUP(orders[[#This Row],[Product ID]],products[Product ID],products[Profit]) * orders[[#This Row],[Quantity]]</f>
        <v>1.0125</v>
      </c>
    </row>
    <row r="27" spans="1:14" x14ac:dyDescent="0.3">
      <c r="A27" t="s">
        <v>5222</v>
      </c>
      <c r="B27" s="1">
        <v>44128</v>
      </c>
      <c r="C27" t="s">
        <v>159</v>
      </c>
      <c r="D27" t="s">
        <v>5223</v>
      </c>
      <c r="E27">
        <v>3</v>
      </c>
      <c r="F27" t="str">
        <f>_xlfn.XLOOKUP(orders[[#This Row],[Customer ID]],customers[Customer ID],customers[Customer Name])</f>
        <v>Culley Farris</v>
      </c>
      <c r="G27" t="str">
        <f>IF(_xlfn.XLOOKUP(orders[[#This Row],[Customer ID]],customers[Customer ID],customers[Email])=0,"",_xlfn.XLOOKUP(orders[[#This Row],[Customer ID]],customers[Customer ID],customers[Email]))</f>
        <v/>
      </c>
      <c r="H27" t="str">
        <f>_xlfn.XLOOKUP(orders[[#This Row],[Customer ID]],customers[Customer ID],customers[Country])</f>
        <v>United States</v>
      </c>
      <c r="I27" t="str">
        <f>_xlfn.XLOOKUP(orders[[#This Row],[Product ID]],products[Product ID],products[Coffee Type])</f>
        <v>Excelsa</v>
      </c>
      <c r="J27" t="str">
        <f>_xlfn.XLOOKUP(orders[[#This Row],[Product ID]],products[Product ID],products[Roast Type])</f>
        <v xml:space="preserve">Medium </v>
      </c>
      <c r="K27" s="2">
        <f>_xlfn.XLOOKUP(orders[[#This Row],[Product ID]],products[Product ID],products[Size kg])</f>
        <v>0.2</v>
      </c>
      <c r="L27">
        <f>_xlfn.XLOOKUP(orders[[#This Row],[Product ID]],products[Product ID],products[Unit Price])</f>
        <v>4.125</v>
      </c>
      <c r="M27">
        <f>orders[[#This Row],[Unit Price]]*orders[[#This Row],[Quantity]]</f>
        <v>12.375</v>
      </c>
      <c r="N27">
        <f>_xlfn.XLOOKUP(orders[[#This Row],[Product ID]],products[Product ID],products[Profit]) * orders[[#This Row],[Quantity]]</f>
        <v>1.3611</v>
      </c>
    </row>
    <row r="28" spans="1:14" x14ac:dyDescent="0.3">
      <c r="A28" t="s">
        <v>5224</v>
      </c>
      <c r="B28" s="1">
        <v>43516</v>
      </c>
      <c r="C28" t="s">
        <v>163</v>
      </c>
      <c r="D28" t="s">
        <v>5225</v>
      </c>
      <c r="E28">
        <v>4</v>
      </c>
      <c r="F28" t="str">
        <f>_xlfn.XLOOKUP(orders[[#This Row],[Customer ID]],customers[Customer ID],customers[Customer Name])</f>
        <v>Selene Shales</v>
      </c>
      <c r="G28" t="str">
        <f>IF(_xlfn.XLOOKUP(orders[[#This Row],[Customer ID]],customers[Customer ID],customers[Email])=0,"",_xlfn.XLOOKUP(orders[[#This Row],[Customer ID]],customers[Customer ID],customers[Email]))</f>
        <v>sshalesq@umich.edu</v>
      </c>
      <c r="H28" t="str">
        <f>_xlfn.XLOOKUP(orders[[#This Row],[Customer ID]],customers[Customer ID],customers[Country])</f>
        <v>United States</v>
      </c>
      <c r="I28" t="str">
        <f>_xlfn.XLOOKUP(orders[[#This Row],[Product ID]],products[Product ID],products[Coffee Type])</f>
        <v>Arabica</v>
      </c>
      <c r="J28" t="str">
        <f>_xlfn.XLOOKUP(orders[[#This Row],[Product ID]],products[Product ID],products[Roast Type])</f>
        <v xml:space="preserve">Medium </v>
      </c>
      <c r="K28" s="2">
        <f>_xlfn.XLOOKUP(orders[[#This Row],[Product ID]],products[Product ID],products[Size kg])</f>
        <v>0.5</v>
      </c>
      <c r="L28">
        <f>_xlfn.XLOOKUP(orders[[#This Row],[Product ID]],products[Product ID],products[Unit Price])</f>
        <v>6.75</v>
      </c>
      <c r="M28">
        <f>orders[[#This Row],[Unit Price]]*orders[[#This Row],[Quantity]]</f>
        <v>27</v>
      </c>
      <c r="N28">
        <f>_xlfn.XLOOKUP(orders[[#This Row],[Product ID]],products[Product ID],products[Profit]) * orders[[#This Row],[Quantity]]</f>
        <v>2.4300000000000002</v>
      </c>
    </row>
    <row r="29" spans="1:14" x14ac:dyDescent="0.3">
      <c r="A29" t="s">
        <v>5226</v>
      </c>
      <c r="B29" s="1">
        <v>43746</v>
      </c>
      <c r="C29" t="s">
        <v>169</v>
      </c>
      <c r="D29" t="s">
        <v>5211</v>
      </c>
      <c r="E29">
        <v>5</v>
      </c>
      <c r="F29" t="str">
        <f>_xlfn.XLOOKUP(orders[[#This Row],[Customer ID]],customers[Customer ID],customers[Customer Name])</f>
        <v>Vivie Danneil</v>
      </c>
      <c r="G29" t="str">
        <f>IF(_xlfn.XLOOKUP(orders[[#This Row],[Customer ID]],customers[Customer ID],customers[Email])=0,"",_xlfn.XLOOKUP(orders[[#This Row],[Customer ID]],customers[Customer ID],customers[Email]))</f>
        <v>vdanneilr@mtv.com</v>
      </c>
      <c r="H29" t="str">
        <f>_xlfn.XLOOKUP(orders[[#This Row],[Customer ID]],customers[Customer ID],customers[Country])</f>
        <v>Ireland</v>
      </c>
      <c r="I29" t="str">
        <f>_xlfn.XLOOKUP(orders[[#This Row],[Product ID]],products[Product ID],products[Coffee Type])</f>
        <v>Arabica</v>
      </c>
      <c r="J29" t="str">
        <f>_xlfn.XLOOKUP(orders[[#This Row],[Product ID]],products[Product ID],products[Roast Type])</f>
        <v xml:space="preserve">Medium </v>
      </c>
      <c r="K29" s="2">
        <f>_xlfn.XLOOKUP(orders[[#This Row],[Product ID]],products[Product ID],products[Size kg])</f>
        <v>0.2</v>
      </c>
      <c r="L29">
        <f>_xlfn.XLOOKUP(orders[[#This Row],[Product ID]],products[Product ID],products[Unit Price])</f>
        <v>3.375</v>
      </c>
      <c r="M29">
        <f>orders[[#This Row],[Unit Price]]*orders[[#This Row],[Quantity]]</f>
        <v>16.875</v>
      </c>
      <c r="N29">
        <f>_xlfn.XLOOKUP(orders[[#This Row],[Product ID]],products[Product ID],products[Profit]) * orders[[#This Row],[Quantity]]</f>
        <v>1.5185000000000002</v>
      </c>
    </row>
    <row r="30" spans="1:14" x14ac:dyDescent="0.3">
      <c r="A30" t="s">
        <v>5227</v>
      </c>
      <c r="B30" s="1">
        <v>44775</v>
      </c>
      <c r="C30" t="s">
        <v>176</v>
      </c>
      <c r="D30" t="s">
        <v>5228</v>
      </c>
      <c r="E30">
        <v>3</v>
      </c>
      <c r="F30" t="str">
        <f>_xlfn.XLOOKUP(orders[[#This Row],[Customer ID]],customers[Customer ID],customers[Customer Name])</f>
        <v>Theresita Newbury</v>
      </c>
      <c r="G30" t="str">
        <f>IF(_xlfn.XLOOKUP(orders[[#This Row],[Customer ID]],customers[Customer ID],customers[Email])=0,"",_xlfn.XLOOKUP(orders[[#This Row],[Customer ID]],customers[Customer ID],customers[Email]))</f>
        <v>tnewburys@usda.gov</v>
      </c>
      <c r="H30" t="str">
        <f>_xlfn.XLOOKUP(orders[[#This Row],[Customer ID]],customers[Customer ID],customers[Country])</f>
        <v>Ireland</v>
      </c>
      <c r="I30" t="str">
        <f>_xlfn.XLOOKUP(orders[[#This Row],[Product ID]],products[Product ID],products[Coffee Type])</f>
        <v>Arabica</v>
      </c>
      <c r="J30" t="str">
        <f>_xlfn.XLOOKUP(orders[[#This Row],[Product ID]],products[Product ID],products[Roast Type])</f>
        <v xml:space="preserve">Dark </v>
      </c>
      <c r="K30" s="2">
        <f>_xlfn.XLOOKUP(orders[[#This Row],[Product ID]],products[Product ID],products[Size kg])</f>
        <v>0.5</v>
      </c>
      <c r="L30">
        <f>_xlfn.XLOOKUP(orders[[#This Row],[Product ID]],products[Product ID],products[Unit Price])</f>
        <v>5.97</v>
      </c>
      <c r="M30">
        <f>orders[[#This Row],[Unit Price]]*orders[[#This Row],[Quantity]]</f>
        <v>17.91</v>
      </c>
      <c r="N30">
        <f>_xlfn.XLOOKUP(orders[[#This Row],[Product ID]],products[Product ID],products[Profit]) * orders[[#This Row],[Quantity]]</f>
        <v>1.6118999999999999</v>
      </c>
    </row>
    <row r="31" spans="1:14" x14ac:dyDescent="0.3">
      <c r="A31" t="s">
        <v>5229</v>
      </c>
      <c r="B31" s="1">
        <v>43516</v>
      </c>
      <c r="C31" t="s">
        <v>183</v>
      </c>
      <c r="D31" t="s">
        <v>5200</v>
      </c>
      <c r="E31">
        <v>4</v>
      </c>
      <c r="F31" t="str">
        <f>_xlfn.XLOOKUP(orders[[#This Row],[Customer ID]],customers[Customer ID],customers[Customer Name])</f>
        <v>Mozelle Calcutt</v>
      </c>
      <c r="G31" t="str">
        <f>IF(_xlfn.XLOOKUP(orders[[#This Row],[Customer ID]],customers[Customer ID],customers[Email])=0,"",_xlfn.XLOOKUP(orders[[#This Row],[Customer ID]],customers[Customer ID],customers[Email]))</f>
        <v>mcalcuttt@baidu.com</v>
      </c>
      <c r="H31" t="str">
        <f>_xlfn.XLOOKUP(orders[[#This Row],[Customer ID]],customers[Customer ID],customers[Country])</f>
        <v>Ireland</v>
      </c>
      <c r="I31" t="str">
        <f>_xlfn.XLOOKUP(orders[[#This Row],[Product ID]],products[Product ID],products[Coffee Type])</f>
        <v>Arabica</v>
      </c>
      <c r="J31" t="str">
        <f>_xlfn.XLOOKUP(orders[[#This Row],[Product ID]],products[Product ID],products[Roast Type])</f>
        <v xml:space="preserve">Dark </v>
      </c>
      <c r="K31" s="2">
        <f>_xlfn.XLOOKUP(orders[[#This Row],[Product ID]],products[Product ID],products[Size kg])</f>
        <v>1</v>
      </c>
      <c r="L31">
        <f>_xlfn.XLOOKUP(orders[[#This Row],[Product ID]],products[Product ID],products[Unit Price])</f>
        <v>9.9499999999999993</v>
      </c>
      <c r="M31">
        <f>orders[[#This Row],[Unit Price]]*orders[[#This Row],[Quantity]]</f>
        <v>39.799999999999997</v>
      </c>
      <c r="N31">
        <f>_xlfn.XLOOKUP(orders[[#This Row],[Product ID]],products[Product ID],products[Profit]) * orders[[#This Row],[Quantity]]</f>
        <v>3.5819999999999999</v>
      </c>
    </row>
    <row r="32" spans="1:14" x14ac:dyDescent="0.3">
      <c r="A32" t="s">
        <v>5230</v>
      </c>
      <c r="B32" s="1">
        <v>44464</v>
      </c>
      <c r="C32" t="s">
        <v>190</v>
      </c>
      <c r="D32" t="s">
        <v>5231</v>
      </c>
      <c r="E32">
        <v>5</v>
      </c>
      <c r="F32" t="str">
        <f>_xlfn.XLOOKUP(orders[[#This Row],[Customer ID]],customers[Customer ID],customers[Customer Name])</f>
        <v>Adrian Swaine</v>
      </c>
      <c r="G32" t="str">
        <f>IF(_xlfn.XLOOKUP(orders[[#This Row],[Customer ID]],customers[Customer ID],customers[Email])=0,"",_xlfn.XLOOKUP(orders[[#This Row],[Customer ID]],customers[Customer ID],customers[Email]))</f>
        <v/>
      </c>
      <c r="H32" t="str">
        <f>_xlfn.XLOOKUP(orders[[#This Row],[Customer ID]],customers[Customer ID],customers[Country])</f>
        <v>United States</v>
      </c>
      <c r="I32" t="str">
        <f>_xlfn.XLOOKUP(orders[[#This Row],[Product ID]],products[Product ID],products[Coffee Type])</f>
        <v>Liberica</v>
      </c>
      <c r="J32" t="str">
        <f>_xlfn.XLOOKUP(orders[[#This Row],[Product ID]],products[Product ID],products[Roast Type])</f>
        <v xml:space="preserve">Medium </v>
      </c>
      <c r="K32" s="2">
        <f>_xlfn.XLOOKUP(orders[[#This Row],[Product ID]],products[Product ID],products[Size kg])</f>
        <v>0.2</v>
      </c>
      <c r="L32">
        <f>_xlfn.XLOOKUP(orders[[#This Row],[Product ID]],products[Product ID],products[Unit Price])</f>
        <v>4.3650000000000002</v>
      </c>
      <c r="M32">
        <f>orders[[#This Row],[Unit Price]]*orders[[#This Row],[Quantity]]</f>
        <v>21.825000000000003</v>
      </c>
      <c r="N32">
        <f>_xlfn.XLOOKUP(orders[[#This Row],[Product ID]],products[Product ID],products[Profit]) * orders[[#This Row],[Quantity]]</f>
        <v>2.8374999999999999</v>
      </c>
    </row>
    <row r="33" spans="1:14" x14ac:dyDescent="0.3">
      <c r="A33" t="s">
        <v>5230</v>
      </c>
      <c r="B33" s="1">
        <v>44464</v>
      </c>
      <c r="C33" t="s">
        <v>190</v>
      </c>
      <c r="D33" t="s">
        <v>5228</v>
      </c>
      <c r="E33">
        <v>6</v>
      </c>
      <c r="F33" t="str">
        <f>_xlfn.XLOOKUP(orders[[#This Row],[Customer ID]],customers[Customer ID],customers[Customer Name])</f>
        <v>Adrian Swaine</v>
      </c>
      <c r="G33" t="str">
        <f>IF(_xlfn.XLOOKUP(orders[[#This Row],[Customer ID]],customers[Customer ID],customers[Email])=0,"",_xlfn.XLOOKUP(orders[[#This Row],[Customer ID]],customers[Customer ID],customers[Email]))</f>
        <v/>
      </c>
      <c r="H33" t="str">
        <f>_xlfn.XLOOKUP(orders[[#This Row],[Customer ID]],customers[Customer ID],customers[Country])</f>
        <v>United States</v>
      </c>
      <c r="I33" t="str">
        <f>_xlfn.XLOOKUP(orders[[#This Row],[Product ID]],products[Product ID],products[Coffee Type])</f>
        <v>Arabica</v>
      </c>
      <c r="J33" t="str">
        <f>_xlfn.XLOOKUP(orders[[#This Row],[Product ID]],products[Product ID],products[Roast Type])</f>
        <v xml:space="preserve">Dark </v>
      </c>
      <c r="K33" s="2">
        <f>_xlfn.XLOOKUP(orders[[#This Row],[Product ID]],products[Product ID],products[Size kg])</f>
        <v>0.5</v>
      </c>
      <c r="L33">
        <f>_xlfn.XLOOKUP(orders[[#This Row],[Product ID]],products[Product ID],products[Unit Price])</f>
        <v>5.97</v>
      </c>
      <c r="M33">
        <f>orders[[#This Row],[Unit Price]]*orders[[#This Row],[Quantity]]</f>
        <v>35.82</v>
      </c>
      <c r="N33">
        <f>_xlfn.XLOOKUP(orders[[#This Row],[Product ID]],products[Product ID],products[Profit]) * orders[[#This Row],[Quantity]]</f>
        <v>3.2237999999999998</v>
      </c>
    </row>
    <row r="34" spans="1:14" x14ac:dyDescent="0.3">
      <c r="A34" t="s">
        <v>5230</v>
      </c>
      <c r="B34" s="1">
        <v>44464</v>
      </c>
      <c r="C34" t="s">
        <v>190</v>
      </c>
      <c r="D34" t="s">
        <v>5232</v>
      </c>
      <c r="E34">
        <v>6</v>
      </c>
      <c r="F34" t="str">
        <f>_xlfn.XLOOKUP(orders[[#This Row],[Customer ID]],customers[Customer ID],customers[Customer Name])</f>
        <v>Adrian Swaine</v>
      </c>
      <c r="G34" t="str">
        <f>IF(_xlfn.XLOOKUP(orders[[#This Row],[Customer ID]],customers[Customer ID],customers[Email])=0,"",_xlfn.XLOOKUP(orders[[#This Row],[Customer ID]],customers[Customer ID],customers[Email]))</f>
        <v/>
      </c>
      <c r="H34" t="str">
        <f>_xlfn.XLOOKUP(orders[[#This Row],[Customer ID]],customers[Customer ID],customers[Country])</f>
        <v>United States</v>
      </c>
      <c r="I34" t="str">
        <f>_xlfn.XLOOKUP(orders[[#This Row],[Product ID]],products[Product ID],products[Coffee Type])</f>
        <v>Liberica</v>
      </c>
      <c r="J34" t="str">
        <f>_xlfn.XLOOKUP(orders[[#This Row],[Product ID]],products[Product ID],products[Roast Type])</f>
        <v xml:space="preserve">Medium </v>
      </c>
      <c r="K34" s="2">
        <f>_xlfn.XLOOKUP(orders[[#This Row],[Product ID]],products[Product ID],products[Size kg])</f>
        <v>0.5</v>
      </c>
      <c r="L34">
        <f>_xlfn.XLOOKUP(orders[[#This Row],[Product ID]],products[Product ID],products[Unit Price])</f>
        <v>8.73</v>
      </c>
      <c r="M34">
        <f>orders[[#This Row],[Unit Price]]*orders[[#This Row],[Quantity]]</f>
        <v>52.38</v>
      </c>
      <c r="N34">
        <f>_xlfn.XLOOKUP(orders[[#This Row],[Product ID]],products[Product ID],products[Profit]) * orders[[#This Row],[Quantity]]</f>
        <v>6.8094000000000001</v>
      </c>
    </row>
    <row r="35" spans="1:14" x14ac:dyDescent="0.3">
      <c r="A35" t="s">
        <v>5233</v>
      </c>
      <c r="B35" s="1">
        <v>44394</v>
      </c>
      <c r="C35" t="s">
        <v>208</v>
      </c>
      <c r="D35" t="s">
        <v>5195</v>
      </c>
      <c r="E35">
        <v>5</v>
      </c>
      <c r="F35" t="str">
        <f>_xlfn.XLOOKUP(orders[[#This Row],[Customer ID]],customers[Customer ID],customers[Customer Name])</f>
        <v>Gallard Gatheral</v>
      </c>
      <c r="G35" t="str">
        <f>IF(_xlfn.XLOOKUP(orders[[#This Row],[Customer ID]],customers[Customer ID],customers[Email])=0,"",_xlfn.XLOOKUP(orders[[#This Row],[Customer ID]],customers[Customer ID],customers[Email]))</f>
        <v>ggatheralx@123-reg.co.uk</v>
      </c>
      <c r="H35" t="str">
        <f>_xlfn.XLOOKUP(orders[[#This Row],[Customer ID]],customers[Customer ID],customers[Country])</f>
        <v>United States</v>
      </c>
      <c r="I35" t="str">
        <f>_xlfn.XLOOKUP(orders[[#This Row],[Product ID]],products[Product ID],products[Coffee Type])</f>
        <v>Liberica</v>
      </c>
      <c r="J35" t="str">
        <f>_xlfn.XLOOKUP(orders[[#This Row],[Product ID]],products[Product ID],products[Roast Type])</f>
        <v xml:space="preserve">Light </v>
      </c>
      <c r="K35" s="2">
        <f>_xlfn.XLOOKUP(orders[[#This Row],[Product ID]],products[Product ID],products[Size kg])</f>
        <v>0.2</v>
      </c>
      <c r="L35">
        <f>_xlfn.XLOOKUP(orders[[#This Row],[Product ID]],products[Product ID],products[Unit Price])</f>
        <v>4.7549999999999999</v>
      </c>
      <c r="M35">
        <f>orders[[#This Row],[Unit Price]]*orders[[#This Row],[Quantity]]</f>
        <v>23.774999999999999</v>
      </c>
      <c r="N35">
        <f>_xlfn.XLOOKUP(orders[[#This Row],[Product ID]],products[Product ID],products[Profit]) * orders[[#This Row],[Quantity]]</f>
        <v>3.0905</v>
      </c>
    </row>
    <row r="36" spans="1:14" x14ac:dyDescent="0.3">
      <c r="A36" t="s">
        <v>5234</v>
      </c>
      <c r="B36" s="1">
        <v>44011</v>
      </c>
      <c r="C36" t="s">
        <v>213</v>
      </c>
      <c r="D36" t="s">
        <v>5235</v>
      </c>
      <c r="E36">
        <v>6</v>
      </c>
      <c r="F36" t="str">
        <f>_xlfn.XLOOKUP(orders[[#This Row],[Customer ID]],customers[Customer ID],customers[Customer Name])</f>
        <v>Una Welberry</v>
      </c>
      <c r="G36" t="str">
        <f>IF(_xlfn.XLOOKUP(orders[[#This Row],[Customer ID]],customers[Customer ID],customers[Email])=0,"",_xlfn.XLOOKUP(orders[[#This Row],[Customer ID]],customers[Customer ID],customers[Email]))</f>
        <v>uwelberryy@ebay.co.uk</v>
      </c>
      <c r="H36" t="str">
        <f>_xlfn.XLOOKUP(orders[[#This Row],[Customer ID]],customers[Customer ID],customers[Country])</f>
        <v>United Kingdom</v>
      </c>
      <c r="I36" t="str">
        <f>_xlfn.XLOOKUP(orders[[#This Row],[Product ID]],products[Product ID],products[Coffee Type])</f>
        <v>Liberica</v>
      </c>
      <c r="J36" t="str">
        <f>_xlfn.XLOOKUP(orders[[#This Row],[Product ID]],products[Product ID],products[Roast Type])</f>
        <v xml:space="preserve">Light </v>
      </c>
      <c r="K36" s="2">
        <f>_xlfn.XLOOKUP(orders[[#This Row],[Product ID]],products[Product ID],products[Size kg])</f>
        <v>0.5</v>
      </c>
      <c r="L36">
        <f>_xlfn.XLOOKUP(orders[[#This Row],[Product ID]],products[Product ID],products[Unit Price])</f>
        <v>9.51</v>
      </c>
      <c r="M36">
        <f>orders[[#This Row],[Unit Price]]*orders[[#This Row],[Quantity]]</f>
        <v>57.06</v>
      </c>
      <c r="N36">
        <f>_xlfn.XLOOKUP(orders[[#This Row],[Product ID]],products[Product ID],products[Profit]) * orders[[#This Row],[Quantity]]</f>
        <v>7.4177999999999997</v>
      </c>
    </row>
    <row r="37" spans="1:14" x14ac:dyDescent="0.3">
      <c r="A37" t="s">
        <v>5236</v>
      </c>
      <c r="B37" s="1">
        <v>44348</v>
      </c>
      <c r="C37" t="s">
        <v>221</v>
      </c>
      <c r="D37" t="s">
        <v>5228</v>
      </c>
      <c r="E37">
        <v>6</v>
      </c>
      <c r="F37" t="str">
        <f>_xlfn.XLOOKUP(orders[[#This Row],[Customer ID]],customers[Customer ID],customers[Customer Name])</f>
        <v>Faber Eilhart</v>
      </c>
      <c r="G37" t="str">
        <f>IF(_xlfn.XLOOKUP(orders[[#This Row],[Customer ID]],customers[Customer ID],customers[Email])=0,"",_xlfn.XLOOKUP(orders[[#This Row],[Customer ID]],customers[Customer ID],customers[Email]))</f>
        <v>feilhartz@who.int</v>
      </c>
      <c r="H37" t="str">
        <f>_xlfn.XLOOKUP(orders[[#This Row],[Customer ID]],customers[Customer ID],customers[Country])</f>
        <v>United States</v>
      </c>
      <c r="I37" t="str">
        <f>_xlfn.XLOOKUP(orders[[#This Row],[Product ID]],products[Product ID],products[Coffee Type])</f>
        <v>Arabica</v>
      </c>
      <c r="J37" t="str">
        <f>_xlfn.XLOOKUP(orders[[#This Row],[Product ID]],products[Product ID],products[Roast Type])</f>
        <v xml:space="preserve">Dark </v>
      </c>
      <c r="K37" s="2">
        <f>_xlfn.XLOOKUP(orders[[#This Row],[Product ID]],products[Product ID],products[Size kg])</f>
        <v>0.5</v>
      </c>
      <c r="L37">
        <f>_xlfn.XLOOKUP(orders[[#This Row],[Product ID]],products[Product ID],products[Unit Price])</f>
        <v>5.97</v>
      </c>
      <c r="M37">
        <f>orders[[#This Row],[Unit Price]]*orders[[#This Row],[Quantity]]</f>
        <v>35.82</v>
      </c>
      <c r="N37">
        <f>_xlfn.XLOOKUP(orders[[#This Row],[Product ID]],products[Product ID],products[Profit]) * orders[[#This Row],[Quantity]]</f>
        <v>3.2237999999999998</v>
      </c>
    </row>
    <row r="38" spans="1:14" x14ac:dyDescent="0.3">
      <c r="A38" t="s">
        <v>5237</v>
      </c>
      <c r="B38" s="1">
        <v>44233</v>
      </c>
      <c r="C38" t="s">
        <v>227</v>
      </c>
      <c r="D38" t="s">
        <v>5231</v>
      </c>
      <c r="E38">
        <v>2</v>
      </c>
      <c r="F38" t="str">
        <f>_xlfn.XLOOKUP(orders[[#This Row],[Customer ID]],customers[Customer ID],customers[Customer Name])</f>
        <v>Zorina Ponting</v>
      </c>
      <c r="G38" t="str">
        <f>IF(_xlfn.XLOOKUP(orders[[#This Row],[Customer ID]],customers[Customer ID],customers[Email])=0,"",_xlfn.XLOOKUP(orders[[#This Row],[Customer ID]],customers[Customer ID],customers[Email]))</f>
        <v>zponting10@altervista.org</v>
      </c>
      <c r="H38" t="str">
        <f>_xlfn.XLOOKUP(orders[[#This Row],[Customer ID]],customers[Customer ID],customers[Country])</f>
        <v>United States</v>
      </c>
      <c r="I38" t="str">
        <f>_xlfn.XLOOKUP(orders[[#This Row],[Product ID]],products[Product ID],products[Coffee Type])</f>
        <v>Liberica</v>
      </c>
      <c r="J38" t="str">
        <f>_xlfn.XLOOKUP(orders[[#This Row],[Product ID]],products[Product ID],products[Roast Type])</f>
        <v xml:space="preserve">Medium </v>
      </c>
      <c r="K38" s="2">
        <f>_xlfn.XLOOKUP(orders[[#This Row],[Product ID]],products[Product ID],products[Size kg])</f>
        <v>0.2</v>
      </c>
      <c r="L38">
        <f>_xlfn.XLOOKUP(orders[[#This Row],[Product ID]],products[Product ID],products[Unit Price])</f>
        <v>4.3650000000000002</v>
      </c>
      <c r="M38">
        <f>orders[[#This Row],[Unit Price]]*orders[[#This Row],[Quantity]]</f>
        <v>8.73</v>
      </c>
      <c r="N38">
        <f>_xlfn.XLOOKUP(orders[[#This Row],[Product ID]],products[Product ID],products[Profit]) * orders[[#This Row],[Quantity]]</f>
        <v>1.135</v>
      </c>
    </row>
    <row r="39" spans="1:14" x14ac:dyDescent="0.3">
      <c r="A39" t="s">
        <v>5238</v>
      </c>
      <c r="B39" s="1">
        <v>43580</v>
      </c>
      <c r="C39" t="s">
        <v>233</v>
      </c>
      <c r="D39" t="s">
        <v>5235</v>
      </c>
      <c r="E39">
        <v>3</v>
      </c>
      <c r="F39" t="str">
        <f>_xlfn.XLOOKUP(orders[[#This Row],[Customer ID]],customers[Customer ID],customers[Customer Name])</f>
        <v>Silvio Strase</v>
      </c>
      <c r="G39" t="str">
        <f>IF(_xlfn.XLOOKUP(orders[[#This Row],[Customer ID]],customers[Customer ID],customers[Email])=0,"",_xlfn.XLOOKUP(orders[[#This Row],[Customer ID]],customers[Customer ID],customers[Email]))</f>
        <v>sstrase11@booking.com</v>
      </c>
      <c r="H39" t="str">
        <f>_xlfn.XLOOKUP(orders[[#This Row],[Customer ID]],customers[Customer ID],customers[Country])</f>
        <v>United States</v>
      </c>
      <c r="I39" t="str">
        <f>_xlfn.XLOOKUP(orders[[#This Row],[Product ID]],products[Product ID],products[Coffee Type])</f>
        <v>Liberica</v>
      </c>
      <c r="J39" t="str">
        <f>_xlfn.XLOOKUP(orders[[#This Row],[Product ID]],products[Product ID],products[Roast Type])</f>
        <v xml:space="preserve">Light </v>
      </c>
      <c r="K39" s="2">
        <f>_xlfn.XLOOKUP(orders[[#This Row],[Product ID]],products[Product ID],products[Size kg])</f>
        <v>0.5</v>
      </c>
      <c r="L39">
        <f>_xlfn.XLOOKUP(orders[[#This Row],[Product ID]],products[Product ID],products[Unit Price])</f>
        <v>9.51</v>
      </c>
      <c r="M39">
        <f>orders[[#This Row],[Unit Price]]*orders[[#This Row],[Quantity]]</f>
        <v>28.53</v>
      </c>
      <c r="N39">
        <f>_xlfn.XLOOKUP(orders[[#This Row],[Product ID]],products[Product ID],products[Profit]) * orders[[#This Row],[Quantity]]</f>
        <v>3.7088999999999999</v>
      </c>
    </row>
    <row r="40" spans="1:14" x14ac:dyDescent="0.3">
      <c r="A40" t="s">
        <v>5239</v>
      </c>
      <c r="B40" s="1">
        <v>43946</v>
      </c>
      <c r="C40" t="s">
        <v>239</v>
      </c>
      <c r="D40" t="s">
        <v>5209</v>
      </c>
      <c r="E40">
        <v>5</v>
      </c>
      <c r="F40" t="str">
        <f>_xlfn.XLOOKUP(orders[[#This Row],[Customer ID]],customers[Customer ID],customers[Customer Name])</f>
        <v>Dorie de la Tremoille</v>
      </c>
      <c r="G40" t="str">
        <f>IF(_xlfn.XLOOKUP(orders[[#This Row],[Customer ID]],customers[Customer ID],customers[Email])=0,"",_xlfn.XLOOKUP(orders[[#This Row],[Customer ID]],customers[Customer ID],customers[Email]))</f>
        <v>dde12@unesco.org</v>
      </c>
      <c r="H40" t="str">
        <f>_xlfn.XLOOKUP(orders[[#This Row],[Customer ID]],customers[Customer ID],customers[Country])</f>
        <v>United States</v>
      </c>
      <c r="I40" t="str">
        <f>_xlfn.XLOOKUP(orders[[#This Row],[Product ID]],products[Product ID],products[Coffee Type])</f>
        <v>Robusta</v>
      </c>
      <c r="J40" t="str">
        <f>_xlfn.XLOOKUP(orders[[#This Row],[Product ID]],products[Product ID],products[Roast Type])</f>
        <v xml:space="preserve">Medium </v>
      </c>
      <c r="K40" s="2">
        <f>_xlfn.XLOOKUP(orders[[#This Row],[Product ID]],products[Product ID],products[Size kg])</f>
        <v>2.5</v>
      </c>
      <c r="L40">
        <f>_xlfn.XLOOKUP(orders[[#This Row],[Product ID]],products[Product ID],products[Unit Price])</f>
        <v>22.885000000000002</v>
      </c>
      <c r="M40">
        <f>orders[[#This Row],[Unit Price]]*orders[[#This Row],[Quantity]]</f>
        <v>114.42500000000001</v>
      </c>
      <c r="N40">
        <f>_xlfn.XLOOKUP(orders[[#This Row],[Product ID]],products[Product ID],products[Profit]) * orders[[#This Row],[Quantity]]</f>
        <v>6.8654999999999999</v>
      </c>
    </row>
    <row r="41" spans="1:14" x14ac:dyDescent="0.3">
      <c r="A41" t="s">
        <v>5240</v>
      </c>
      <c r="B41" s="1">
        <v>44524</v>
      </c>
      <c r="C41" t="s">
        <v>245</v>
      </c>
      <c r="D41" t="s">
        <v>5183</v>
      </c>
      <c r="E41">
        <v>6</v>
      </c>
      <c r="F41" t="str">
        <f>_xlfn.XLOOKUP(orders[[#This Row],[Customer ID]],customers[Customer ID],customers[Customer Name])</f>
        <v>Hy Zanetto</v>
      </c>
      <c r="G41" t="str">
        <f>IF(_xlfn.XLOOKUP(orders[[#This Row],[Customer ID]],customers[Customer ID],customers[Email])=0,"",_xlfn.XLOOKUP(orders[[#This Row],[Customer ID]],customers[Customer ID],customers[Email]))</f>
        <v/>
      </c>
      <c r="H41" t="str">
        <f>_xlfn.XLOOKUP(orders[[#This Row],[Customer ID]],customers[Customer ID],customers[Country])</f>
        <v>United States</v>
      </c>
      <c r="I41" t="str">
        <f>_xlfn.XLOOKUP(orders[[#This Row],[Product ID]],products[Product ID],products[Coffee Type])</f>
        <v>Robusta</v>
      </c>
      <c r="J41" t="str">
        <f>_xlfn.XLOOKUP(orders[[#This Row],[Product ID]],products[Product ID],products[Roast Type])</f>
        <v xml:space="preserve">Medium </v>
      </c>
      <c r="K41" s="2">
        <f>_xlfn.XLOOKUP(orders[[#This Row],[Product ID]],products[Product ID],products[Size kg])</f>
        <v>1</v>
      </c>
      <c r="L41">
        <f>_xlfn.XLOOKUP(orders[[#This Row],[Product ID]],products[Product ID],products[Unit Price])</f>
        <v>9.9499999999999993</v>
      </c>
      <c r="M41">
        <f>orders[[#This Row],[Unit Price]]*orders[[#This Row],[Quantity]]</f>
        <v>59.699999999999996</v>
      </c>
      <c r="N41">
        <f>_xlfn.XLOOKUP(orders[[#This Row],[Product ID]],products[Product ID],products[Profit]) * orders[[#This Row],[Quantity]]</f>
        <v>3.5819999999999999</v>
      </c>
    </row>
    <row r="42" spans="1:14" x14ac:dyDescent="0.3">
      <c r="A42" t="s">
        <v>5241</v>
      </c>
      <c r="B42" s="1">
        <v>44305</v>
      </c>
      <c r="C42" t="s">
        <v>249</v>
      </c>
      <c r="D42" t="s">
        <v>5242</v>
      </c>
      <c r="E42">
        <v>3</v>
      </c>
      <c r="F42" t="str">
        <f>_xlfn.XLOOKUP(orders[[#This Row],[Customer ID]],customers[Customer ID],customers[Customer Name])</f>
        <v>Jessica McNess</v>
      </c>
      <c r="G42" t="str">
        <f>IF(_xlfn.XLOOKUP(orders[[#This Row],[Customer ID]],customers[Customer ID],customers[Email])=0,"",_xlfn.XLOOKUP(orders[[#This Row],[Customer ID]],customers[Customer ID],customers[Email]))</f>
        <v/>
      </c>
      <c r="H42" t="str">
        <f>_xlfn.XLOOKUP(orders[[#This Row],[Customer ID]],customers[Customer ID],customers[Country])</f>
        <v>United States</v>
      </c>
      <c r="I42" t="str">
        <f>_xlfn.XLOOKUP(orders[[#This Row],[Product ID]],products[Product ID],products[Coffee Type])</f>
        <v>Liberica</v>
      </c>
      <c r="J42" t="str">
        <f>_xlfn.XLOOKUP(orders[[#This Row],[Product ID]],products[Product ID],products[Roast Type])</f>
        <v xml:space="preserve">Medium </v>
      </c>
      <c r="K42" s="2">
        <f>_xlfn.XLOOKUP(orders[[#This Row],[Product ID]],products[Product ID],products[Size kg])</f>
        <v>1</v>
      </c>
      <c r="L42">
        <f>_xlfn.XLOOKUP(orders[[#This Row],[Product ID]],products[Product ID],products[Unit Price])</f>
        <v>14.55</v>
      </c>
      <c r="M42">
        <f>orders[[#This Row],[Unit Price]]*orders[[#This Row],[Quantity]]</f>
        <v>43.650000000000006</v>
      </c>
      <c r="N42">
        <f>_xlfn.XLOOKUP(orders[[#This Row],[Product ID]],products[Product ID],products[Profit]) * orders[[#This Row],[Quantity]]</f>
        <v>5.6745000000000001</v>
      </c>
    </row>
    <row r="43" spans="1:14" x14ac:dyDescent="0.3">
      <c r="A43" t="s">
        <v>5243</v>
      </c>
      <c r="B43" s="1">
        <v>44749</v>
      </c>
      <c r="C43" t="s">
        <v>254</v>
      </c>
      <c r="D43" t="s">
        <v>5215</v>
      </c>
      <c r="E43">
        <v>2</v>
      </c>
      <c r="F43" t="str">
        <f>_xlfn.XLOOKUP(orders[[#This Row],[Customer ID]],customers[Customer ID],customers[Customer Name])</f>
        <v>Lorenzo Yeoland</v>
      </c>
      <c r="G43" t="str">
        <f>IF(_xlfn.XLOOKUP(orders[[#This Row],[Customer ID]],customers[Customer ID],customers[Email])=0,"",_xlfn.XLOOKUP(orders[[#This Row],[Customer ID]],customers[Customer ID],customers[Email]))</f>
        <v>lyeoland15@pbs.org</v>
      </c>
      <c r="H43" t="str">
        <f>_xlfn.XLOOKUP(orders[[#This Row],[Customer ID]],customers[Customer ID],customers[Country])</f>
        <v>United States</v>
      </c>
      <c r="I43" t="str">
        <f>_xlfn.XLOOKUP(orders[[#This Row],[Product ID]],products[Product ID],products[Coffee Type])</f>
        <v>Excelsa</v>
      </c>
      <c r="J43" t="str">
        <f>_xlfn.XLOOKUP(orders[[#This Row],[Product ID]],products[Product ID],products[Roast Type])</f>
        <v xml:space="preserve">Dark </v>
      </c>
      <c r="K43" s="2">
        <f>_xlfn.XLOOKUP(orders[[#This Row],[Product ID]],products[Product ID],products[Size kg])</f>
        <v>0.2</v>
      </c>
      <c r="L43">
        <f>_xlfn.XLOOKUP(orders[[#This Row],[Product ID]],products[Product ID],products[Unit Price])</f>
        <v>3.645</v>
      </c>
      <c r="M43">
        <f>orders[[#This Row],[Unit Price]]*orders[[#This Row],[Quantity]]</f>
        <v>7.29</v>
      </c>
      <c r="N43">
        <f>_xlfn.XLOOKUP(orders[[#This Row],[Product ID]],products[Product ID],products[Profit]) * orders[[#This Row],[Quantity]]</f>
        <v>0.80200000000000005</v>
      </c>
    </row>
    <row r="44" spans="1:14" x14ac:dyDescent="0.3">
      <c r="A44" t="s">
        <v>5244</v>
      </c>
      <c r="B44" s="1">
        <v>43607</v>
      </c>
      <c r="C44" t="s">
        <v>260</v>
      </c>
      <c r="D44" t="s">
        <v>5245</v>
      </c>
      <c r="E44">
        <v>3</v>
      </c>
      <c r="F44" t="str">
        <f>_xlfn.XLOOKUP(orders[[#This Row],[Customer ID]],customers[Customer ID],customers[Customer Name])</f>
        <v>Abigail Tolworthy</v>
      </c>
      <c r="G44" t="str">
        <f>IF(_xlfn.XLOOKUP(orders[[#This Row],[Customer ID]],customers[Customer ID],customers[Email])=0,"",_xlfn.XLOOKUP(orders[[#This Row],[Customer ID]],customers[Customer ID],customers[Email]))</f>
        <v>atolworthy16@toplist.cz</v>
      </c>
      <c r="H44" t="str">
        <f>_xlfn.XLOOKUP(orders[[#This Row],[Customer ID]],customers[Customer ID],customers[Country])</f>
        <v>United States</v>
      </c>
      <c r="I44" t="str">
        <f>_xlfn.XLOOKUP(orders[[#This Row],[Product ID]],products[Product ID],products[Coffee Type])</f>
        <v>Robusta</v>
      </c>
      <c r="J44" t="str">
        <f>_xlfn.XLOOKUP(orders[[#This Row],[Product ID]],products[Product ID],products[Roast Type])</f>
        <v xml:space="preserve">Dark </v>
      </c>
      <c r="K44" s="2">
        <f>_xlfn.XLOOKUP(orders[[#This Row],[Product ID]],products[Product ID],products[Size kg])</f>
        <v>0.2</v>
      </c>
      <c r="L44">
        <f>_xlfn.XLOOKUP(orders[[#This Row],[Product ID]],products[Product ID],products[Unit Price])</f>
        <v>2.6850000000000001</v>
      </c>
      <c r="M44">
        <f>orders[[#This Row],[Unit Price]]*orders[[#This Row],[Quantity]]</f>
        <v>8.0549999999999997</v>
      </c>
      <c r="N44">
        <f>_xlfn.XLOOKUP(orders[[#This Row],[Product ID]],products[Product ID],products[Profit]) * orders[[#This Row],[Quantity]]</f>
        <v>0.48329999999999995</v>
      </c>
    </row>
    <row r="45" spans="1:14" x14ac:dyDescent="0.3">
      <c r="A45" t="s">
        <v>5246</v>
      </c>
      <c r="B45" s="1">
        <v>44473</v>
      </c>
      <c r="C45" t="s">
        <v>266</v>
      </c>
      <c r="D45" t="s">
        <v>5247</v>
      </c>
      <c r="E45">
        <v>2</v>
      </c>
      <c r="F45" t="str">
        <f>_xlfn.XLOOKUP(orders[[#This Row],[Customer ID]],customers[Customer ID],customers[Customer Name])</f>
        <v>Maurie Bartol</v>
      </c>
      <c r="G45" t="str">
        <f>IF(_xlfn.XLOOKUP(orders[[#This Row],[Customer ID]],customers[Customer ID],customers[Email])=0,"",_xlfn.XLOOKUP(orders[[#This Row],[Customer ID]],customers[Customer ID],customers[Email]))</f>
        <v/>
      </c>
      <c r="H45" t="str">
        <f>_xlfn.XLOOKUP(orders[[#This Row],[Customer ID]],customers[Customer ID],customers[Country])</f>
        <v>United States</v>
      </c>
      <c r="I45" t="str">
        <f>_xlfn.XLOOKUP(orders[[#This Row],[Product ID]],products[Product ID],products[Coffee Type])</f>
        <v>Liberica</v>
      </c>
      <c r="J45" t="str">
        <f>_xlfn.XLOOKUP(orders[[#This Row],[Product ID]],products[Product ID],products[Roast Type])</f>
        <v xml:space="preserve">Light </v>
      </c>
      <c r="K45" s="2">
        <f>_xlfn.XLOOKUP(orders[[#This Row],[Product ID]],products[Product ID],products[Size kg])</f>
        <v>2.5</v>
      </c>
      <c r="L45">
        <f>_xlfn.XLOOKUP(orders[[#This Row],[Product ID]],products[Product ID],products[Unit Price])</f>
        <v>36.454999999999998</v>
      </c>
      <c r="M45">
        <f>orders[[#This Row],[Unit Price]]*orders[[#This Row],[Quantity]]</f>
        <v>72.91</v>
      </c>
      <c r="N45">
        <f>_xlfn.XLOOKUP(orders[[#This Row],[Product ID]],products[Product ID],products[Profit]) * orders[[#This Row],[Quantity]]</f>
        <v>9.4781999999999993</v>
      </c>
    </row>
    <row r="46" spans="1:14" x14ac:dyDescent="0.3">
      <c r="A46" t="s">
        <v>5248</v>
      </c>
      <c r="B46" s="1">
        <v>43932</v>
      </c>
      <c r="C46" t="s">
        <v>271</v>
      </c>
      <c r="D46" t="s">
        <v>5184</v>
      </c>
      <c r="E46">
        <v>2</v>
      </c>
      <c r="F46" t="str">
        <f>_xlfn.XLOOKUP(orders[[#This Row],[Customer ID]],customers[Customer ID],customers[Customer Name])</f>
        <v>Olag Baudassi</v>
      </c>
      <c r="G46" t="str">
        <f>IF(_xlfn.XLOOKUP(orders[[#This Row],[Customer ID]],customers[Customer ID],customers[Email])=0,"",_xlfn.XLOOKUP(orders[[#This Row],[Customer ID]],customers[Customer ID],customers[Email]))</f>
        <v>obaudassi18@seesaa.net</v>
      </c>
      <c r="H46" t="str">
        <f>_xlfn.XLOOKUP(orders[[#This Row],[Customer ID]],customers[Customer ID],customers[Country])</f>
        <v>United States</v>
      </c>
      <c r="I46" t="str">
        <f>_xlfn.XLOOKUP(orders[[#This Row],[Product ID]],products[Product ID],products[Coffee Type])</f>
        <v>Excelsa</v>
      </c>
      <c r="J46" t="str">
        <f>_xlfn.XLOOKUP(orders[[#This Row],[Product ID]],products[Product ID],products[Roast Type])</f>
        <v xml:space="preserve">Medium </v>
      </c>
      <c r="K46" s="2">
        <f>_xlfn.XLOOKUP(orders[[#This Row],[Product ID]],products[Product ID],products[Size kg])</f>
        <v>0.5</v>
      </c>
      <c r="L46">
        <f>_xlfn.XLOOKUP(orders[[#This Row],[Product ID]],products[Product ID],products[Unit Price])</f>
        <v>8.25</v>
      </c>
      <c r="M46">
        <f>orders[[#This Row],[Unit Price]]*orders[[#This Row],[Quantity]]</f>
        <v>16.5</v>
      </c>
      <c r="N46">
        <f>_xlfn.XLOOKUP(orders[[#This Row],[Product ID]],products[Product ID],products[Profit]) * orders[[#This Row],[Quantity]]</f>
        <v>1.8149999999999999</v>
      </c>
    </row>
    <row r="47" spans="1:14" x14ac:dyDescent="0.3">
      <c r="A47" t="s">
        <v>5249</v>
      </c>
      <c r="B47" s="1">
        <v>44592</v>
      </c>
      <c r="C47" t="s">
        <v>277</v>
      </c>
      <c r="D47" t="s">
        <v>5250</v>
      </c>
      <c r="E47">
        <v>6</v>
      </c>
      <c r="F47" t="str">
        <f>_xlfn.XLOOKUP(orders[[#This Row],[Customer ID]],customers[Customer ID],customers[Customer Name])</f>
        <v>Petey Kingsbury</v>
      </c>
      <c r="G47" t="str">
        <f>IF(_xlfn.XLOOKUP(orders[[#This Row],[Customer ID]],customers[Customer ID],customers[Email])=0,"",_xlfn.XLOOKUP(orders[[#This Row],[Customer ID]],customers[Customer ID],customers[Email]))</f>
        <v>pkingsbury19@comcast.net</v>
      </c>
      <c r="H47" t="str">
        <f>_xlfn.XLOOKUP(orders[[#This Row],[Customer ID]],customers[Customer ID],customers[Country])</f>
        <v>United States</v>
      </c>
      <c r="I47" t="str">
        <f>_xlfn.XLOOKUP(orders[[#This Row],[Product ID]],products[Product ID],products[Coffee Type])</f>
        <v>Liberica</v>
      </c>
      <c r="J47" t="str">
        <f>_xlfn.XLOOKUP(orders[[#This Row],[Product ID]],products[Product ID],products[Roast Type])</f>
        <v xml:space="preserve">Dark </v>
      </c>
      <c r="K47" s="2">
        <f>_xlfn.XLOOKUP(orders[[#This Row],[Product ID]],products[Product ID],products[Size kg])</f>
        <v>2.5</v>
      </c>
      <c r="L47">
        <f>_xlfn.XLOOKUP(orders[[#This Row],[Product ID]],products[Product ID],products[Unit Price])</f>
        <v>29.785</v>
      </c>
      <c r="M47">
        <f>orders[[#This Row],[Unit Price]]*orders[[#This Row],[Quantity]]</f>
        <v>178.71</v>
      </c>
      <c r="N47">
        <f>_xlfn.XLOOKUP(orders[[#This Row],[Product ID]],products[Product ID],products[Profit]) * orders[[#This Row],[Quantity]]</f>
        <v>23.231999999999999</v>
      </c>
    </row>
    <row r="48" spans="1:14" x14ac:dyDescent="0.3">
      <c r="A48" t="s">
        <v>5251</v>
      </c>
      <c r="B48" s="1">
        <v>43776</v>
      </c>
      <c r="C48" t="s">
        <v>283</v>
      </c>
      <c r="D48" t="s">
        <v>5252</v>
      </c>
      <c r="E48">
        <v>2</v>
      </c>
      <c r="F48" t="str">
        <f>_xlfn.XLOOKUP(orders[[#This Row],[Customer ID]],customers[Customer ID],customers[Customer Name])</f>
        <v>Donna Baskeyfied</v>
      </c>
      <c r="G48" t="str">
        <f>IF(_xlfn.XLOOKUP(orders[[#This Row],[Customer ID]],customers[Customer ID],customers[Email])=0,"",_xlfn.XLOOKUP(orders[[#This Row],[Customer ID]],customers[Customer ID],customers[Email]))</f>
        <v/>
      </c>
      <c r="H48" t="str">
        <f>_xlfn.XLOOKUP(orders[[#This Row],[Customer ID]],customers[Customer ID],customers[Country])</f>
        <v>United States</v>
      </c>
      <c r="I48" t="str">
        <f>_xlfn.XLOOKUP(orders[[#This Row],[Product ID]],products[Product ID],products[Coffee Type])</f>
        <v>Excelsa</v>
      </c>
      <c r="J48" t="str">
        <f>_xlfn.XLOOKUP(orders[[#This Row],[Product ID]],products[Product ID],products[Roast Type])</f>
        <v xml:space="preserve">Medium </v>
      </c>
      <c r="K48" s="2">
        <f>_xlfn.XLOOKUP(orders[[#This Row],[Product ID]],products[Product ID],products[Size kg])</f>
        <v>2.5</v>
      </c>
      <c r="L48">
        <f>_xlfn.XLOOKUP(orders[[#This Row],[Product ID]],products[Product ID],products[Unit Price])</f>
        <v>31.625</v>
      </c>
      <c r="M48">
        <f>orders[[#This Row],[Unit Price]]*orders[[#This Row],[Quantity]]</f>
        <v>63.25</v>
      </c>
      <c r="N48">
        <f>_xlfn.XLOOKUP(orders[[#This Row],[Product ID]],products[Product ID],products[Profit]) * orders[[#This Row],[Quantity]]</f>
        <v>6.9573999999999998</v>
      </c>
    </row>
    <row r="49" spans="1:14" x14ac:dyDescent="0.3">
      <c r="A49" t="s">
        <v>5253</v>
      </c>
      <c r="B49" s="1">
        <v>43644</v>
      </c>
      <c r="C49" t="s">
        <v>288</v>
      </c>
      <c r="D49" t="s">
        <v>5254</v>
      </c>
      <c r="E49">
        <v>2</v>
      </c>
      <c r="F49" t="str">
        <f>_xlfn.XLOOKUP(orders[[#This Row],[Customer ID]],customers[Customer ID],customers[Customer Name])</f>
        <v>Arda Curley</v>
      </c>
      <c r="G49" t="str">
        <f>IF(_xlfn.XLOOKUP(orders[[#This Row],[Customer ID]],customers[Customer ID],customers[Email])=0,"",_xlfn.XLOOKUP(orders[[#This Row],[Customer ID]],customers[Customer ID],customers[Email]))</f>
        <v>acurley1b@hao123.com</v>
      </c>
      <c r="H49" t="str">
        <f>_xlfn.XLOOKUP(orders[[#This Row],[Customer ID]],customers[Customer ID],customers[Country])</f>
        <v>United States</v>
      </c>
      <c r="I49" t="str">
        <f>_xlfn.XLOOKUP(orders[[#This Row],[Product ID]],products[Product ID],products[Coffee Type])</f>
        <v>Arabica</v>
      </c>
      <c r="J49" t="str">
        <f>_xlfn.XLOOKUP(orders[[#This Row],[Product ID]],products[Product ID],products[Roast Type])</f>
        <v xml:space="preserve">Light </v>
      </c>
      <c r="K49" s="2">
        <f>_xlfn.XLOOKUP(orders[[#This Row],[Product ID]],products[Product ID],products[Size kg])</f>
        <v>0.2</v>
      </c>
      <c r="L49">
        <f>_xlfn.XLOOKUP(orders[[#This Row],[Product ID]],products[Product ID],products[Unit Price])</f>
        <v>3.8849999999999998</v>
      </c>
      <c r="M49">
        <f>orders[[#This Row],[Unit Price]]*orders[[#This Row],[Quantity]]</f>
        <v>7.77</v>
      </c>
      <c r="N49">
        <f>_xlfn.XLOOKUP(orders[[#This Row],[Product ID]],products[Product ID],products[Profit]) * orders[[#This Row],[Quantity]]</f>
        <v>0.69920000000000004</v>
      </c>
    </row>
    <row r="50" spans="1:14" x14ac:dyDescent="0.3">
      <c r="A50" t="s">
        <v>5255</v>
      </c>
      <c r="B50" s="1">
        <v>44085</v>
      </c>
      <c r="C50" t="s">
        <v>294</v>
      </c>
      <c r="D50" t="s">
        <v>5256</v>
      </c>
      <c r="E50">
        <v>4</v>
      </c>
      <c r="F50" t="str">
        <f>_xlfn.XLOOKUP(orders[[#This Row],[Customer ID]],customers[Customer ID],customers[Customer Name])</f>
        <v>Raynor McGilvary</v>
      </c>
      <c r="G50" t="str">
        <f>IF(_xlfn.XLOOKUP(orders[[#This Row],[Customer ID]],customers[Customer ID],customers[Email])=0,"",_xlfn.XLOOKUP(orders[[#This Row],[Customer ID]],customers[Customer ID],customers[Email]))</f>
        <v>rmcgilvary1c@tamu.edu</v>
      </c>
      <c r="H50" t="str">
        <f>_xlfn.XLOOKUP(orders[[#This Row],[Customer ID]],customers[Customer ID],customers[Country])</f>
        <v>United States</v>
      </c>
      <c r="I50" t="str">
        <f>_xlfn.XLOOKUP(orders[[#This Row],[Product ID]],products[Product ID],products[Coffee Type])</f>
        <v>Arabica</v>
      </c>
      <c r="J50" t="str">
        <f>_xlfn.XLOOKUP(orders[[#This Row],[Product ID]],products[Product ID],products[Roast Type])</f>
        <v xml:space="preserve">Dark </v>
      </c>
      <c r="K50" s="2">
        <f>_xlfn.XLOOKUP(orders[[#This Row],[Product ID]],products[Product ID],products[Size kg])</f>
        <v>2.5</v>
      </c>
      <c r="L50">
        <f>_xlfn.XLOOKUP(orders[[#This Row],[Product ID]],products[Product ID],products[Unit Price])</f>
        <v>22.885000000000002</v>
      </c>
      <c r="M50">
        <f>orders[[#This Row],[Unit Price]]*orders[[#This Row],[Quantity]]</f>
        <v>91.54</v>
      </c>
      <c r="N50">
        <f>_xlfn.XLOOKUP(orders[[#This Row],[Product ID]],products[Product ID],products[Profit]) * orders[[#This Row],[Quantity]]</f>
        <v>8.2384000000000004</v>
      </c>
    </row>
    <row r="51" spans="1:14" x14ac:dyDescent="0.3">
      <c r="A51" t="s">
        <v>5257</v>
      </c>
      <c r="B51" s="1">
        <v>44790</v>
      </c>
      <c r="C51" t="s">
        <v>299</v>
      </c>
      <c r="D51" t="s">
        <v>5186</v>
      </c>
      <c r="E51">
        <v>3</v>
      </c>
      <c r="F51" t="str">
        <f>_xlfn.XLOOKUP(orders[[#This Row],[Customer ID]],customers[Customer ID],customers[Customer Name])</f>
        <v>Isis Pikett</v>
      </c>
      <c r="G51" t="str">
        <f>IF(_xlfn.XLOOKUP(orders[[#This Row],[Customer ID]],customers[Customer ID],customers[Email])=0,"",_xlfn.XLOOKUP(orders[[#This Row],[Customer ID]],customers[Customer ID],customers[Email]))</f>
        <v>ipikett1d@xinhuanet.com</v>
      </c>
      <c r="H51" t="str">
        <f>_xlfn.XLOOKUP(orders[[#This Row],[Customer ID]],customers[Customer ID],customers[Country])</f>
        <v>United States</v>
      </c>
      <c r="I51" t="str">
        <f>_xlfn.XLOOKUP(orders[[#This Row],[Product ID]],products[Product ID],products[Coffee Type])</f>
        <v>Arabica</v>
      </c>
      <c r="J51" t="str">
        <f>_xlfn.XLOOKUP(orders[[#This Row],[Product ID]],products[Product ID],products[Roast Type])</f>
        <v xml:space="preserve">Light </v>
      </c>
      <c r="K51" s="2">
        <f>_xlfn.XLOOKUP(orders[[#This Row],[Product ID]],products[Product ID],products[Size kg])</f>
        <v>1</v>
      </c>
      <c r="L51">
        <f>_xlfn.XLOOKUP(orders[[#This Row],[Product ID]],products[Product ID],products[Unit Price])</f>
        <v>12.95</v>
      </c>
      <c r="M51">
        <f>orders[[#This Row],[Unit Price]]*orders[[#This Row],[Quantity]]</f>
        <v>38.849999999999994</v>
      </c>
      <c r="N51">
        <f>_xlfn.XLOOKUP(orders[[#This Row],[Product ID]],products[Product ID],products[Profit]) * orders[[#This Row],[Quantity]]</f>
        <v>3.4965000000000002</v>
      </c>
    </row>
    <row r="52" spans="1:14" x14ac:dyDescent="0.3">
      <c r="A52" t="s">
        <v>5258</v>
      </c>
      <c r="B52" s="1">
        <v>44792</v>
      </c>
      <c r="C52" t="s">
        <v>305</v>
      </c>
      <c r="D52" t="s">
        <v>5259</v>
      </c>
      <c r="E52">
        <v>2</v>
      </c>
      <c r="F52" t="str">
        <f>_xlfn.XLOOKUP(orders[[#This Row],[Customer ID]],customers[Customer ID],customers[Customer Name])</f>
        <v>Inger Bouldon</v>
      </c>
      <c r="G52" t="str">
        <f>IF(_xlfn.XLOOKUP(orders[[#This Row],[Customer ID]],customers[Customer ID],customers[Email])=0,"",_xlfn.XLOOKUP(orders[[#This Row],[Customer ID]],customers[Customer ID],customers[Email]))</f>
        <v>ibouldon1e@gizmodo.com</v>
      </c>
      <c r="H52" t="str">
        <f>_xlfn.XLOOKUP(orders[[#This Row],[Customer ID]],customers[Customer ID],customers[Country])</f>
        <v>United States</v>
      </c>
      <c r="I52" t="str">
        <f>_xlfn.XLOOKUP(orders[[#This Row],[Product ID]],products[Product ID],products[Coffee Type])</f>
        <v>Liberica</v>
      </c>
      <c r="J52" t="str">
        <f>_xlfn.XLOOKUP(orders[[#This Row],[Product ID]],products[Product ID],products[Roast Type])</f>
        <v xml:space="preserve">Dark </v>
      </c>
      <c r="K52" s="2">
        <f>_xlfn.XLOOKUP(orders[[#This Row],[Product ID]],products[Product ID],products[Size kg])</f>
        <v>0.5</v>
      </c>
      <c r="L52">
        <f>_xlfn.XLOOKUP(orders[[#This Row],[Product ID]],products[Product ID],products[Unit Price])</f>
        <v>7.77</v>
      </c>
      <c r="M52">
        <f>orders[[#This Row],[Unit Price]]*orders[[#This Row],[Quantity]]</f>
        <v>15.54</v>
      </c>
      <c r="N52">
        <f>_xlfn.XLOOKUP(orders[[#This Row],[Product ID]],products[Product ID],products[Profit]) * orders[[#This Row],[Quantity]]</f>
        <v>2.0202</v>
      </c>
    </row>
    <row r="53" spans="1:14" x14ac:dyDescent="0.3">
      <c r="A53" t="s">
        <v>5260</v>
      </c>
      <c r="B53" s="1">
        <v>43600</v>
      </c>
      <c r="C53" t="s">
        <v>311</v>
      </c>
      <c r="D53" t="s">
        <v>5247</v>
      </c>
      <c r="E53">
        <v>4</v>
      </c>
      <c r="F53" t="str">
        <f>_xlfn.XLOOKUP(orders[[#This Row],[Customer ID]],customers[Customer ID],customers[Customer Name])</f>
        <v>Karry Flanders</v>
      </c>
      <c r="G53" t="str">
        <f>IF(_xlfn.XLOOKUP(orders[[#This Row],[Customer ID]],customers[Customer ID],customers[Email])=0,"",_xlfn.XLOOKUP(orders[[#This Row],[Customer ID]],customers[Customer ID],customers[Email]))</f>
        <v>kflanders1f@over-blog.com</v>
      </c>
      <c r="H53" t="str">
        <f>_xlfn.XLOOKUP(orders[[#This Row],[Customer ID]],customers[Customer ID],customers[Country])</f>
        <v>Ireland</v>
      </c>
      <c r="I53" t="str">
        <f>_xlfn.XLOOKUP(orders[[#This Row],[Product ID]],products[Product ID],products[Coffee Type])</f>
        <v>Liberica</v>
      </c>
      <c r="J53" t="str">
        <f>_xlfn.XLOOKUP(orders[[#This Row],[Product ID]],products[Product ID],products[Roast Type])</f>
        <v xml:space="preserve">Light </v>
      </c>
      <c r="K53" s="2">
        <f>_xlfn.XLOOKUP(orders[[#This Row],[Product ID]],products[Product ID],products[Size kg])</f>
        <v>2.5</v>
      </c>
      <c r="L53">
        <f>_xlfn.XLOOKUP(orders[[#This Row],[Product ID]],products[Product ID],products[Unit Price])</f>
        <v>36.454999999999998</v>
      </c>
      <c r="M53">
        <f>orders[[#This Row],[Unit Price]]*orders[[#This Row],[Quantity]]</f>
        <v>145.82</v>
      </c>
      <c r="N53">
        <f>_xlfn.XLOOKUP(orders[[#This Row],[Product ID]],products[Product ID],products[Profit]) * orders[[#This Row],[Quantity]]</f>
        <v>18.956399999999999</v>
      </c>
    </row>
    <row r="54" spans="1:14" x14ac:dyDescent="0.3">
      <c r="A54" t="s">
        <v>5261</v>
      </c>
      <c r="B54" s="1">
        <v>43719</v>
      </c>
      <c r="C54" t="s">
        <v>316</v>
      </c>
      <c r="D54" t="s">
        <v>5197</v>
      </c>
      <c r="E54">
        <v>5</v>
      </c>
      <c r="F54" t="str">
        <f>_xlfn.XLOOKUP(orders[[#This Row],[Customer ID]],customers[Customer ID],customers[Customer Name])</f>
        <v>Hartley Mattioli</v>
      </c>
      <c r="G54" t="str">
        <f>IF(_xlfn.XLOOKUP(orders[[#This Row],[Customer ID]],customers[Customer ID],customers[Email])=0,"",_xlfn.XLOOKUP(orders[[#This Row],[Customer ID]],customers[Customer ID],customers[Email]))</f>
        <v>hmattioli1g@webmd.com</v>
      </c>
      <c r="H54" t="str">
        <f>_xlfn.XLOOKUP(orders[[#This Row],[Customer ID]],customers[Customer ID],customers[Country])</f>
        <v>United Kingdom</v>
      </c>
      <c r="I54" t="str">
        <f>_xlfn.XLOOKUP(orders[[#This Row],[Product ID]],products[Product ID],products[Coffee Type])</f>
        <v>Robusta</v>
      </c>
      <c r="J54" t="str">
        <f>_xlfn.XLOOKUP(orders[[#This Row],[Product ID]],products[Product ID],products[Roast Type])</f>
        <v xml:space="preserve">Medium </v>
      </c>
      <c r="K54" s="2">
        <f>_xlfn.XLOOKUP(orders[[#This Row],[Product ID]],products[Product ID],products[Size kg])</f>
        <v>0.5</v>
      </c>
      <c r="L54">
        <f>_xlfn.XLOOKUP(orders[[#This Row],[Product ID]],products[Product ID],products[Unit Price])</f>
        <v>5.97</v>
      </c>
      <c r="M54">
        <f>orders[[#This Row],[Unit Price]]*orders[[#This Row],[Quantity]]</f>
        <v>29.849999999999998</v>
      </c>
      <c r="N54">
        <f>_xlfn.XLOOKUP(orders[[#This Row],[Product ID]],products[Product ID],products[Profit]) * orders[[#This Row],[Quantity]]</f>
        <v>1.7910000000000001</v>
      </c>
    </row>
    <row r="55" spans="1:14" x14ac:dyDescent="0.3">
      <c r="A55" t="s">
        <v>5261</v>
      </c>
      <c r="B55" s="1">
        <v>43719</v>
      </c>
      <c r="C55" t="s">
        <v>316</v>
      </c>
      <c r="D55" t="s">
        <v>5247</v>
      </c>
      <c r="E55">
        <v>2</v>
      </c>
      <c r="F55" t="str">
        <f>_xlfn.XLOOKUP(orders[[#This Row],[Customer ID]],customers[Customer ID],customers[Customer Name])</f>
        <v>Hartley Mattioli</v>
      </c>
      <c r="G55" t="str">
        <f>IF(_xlfn.XLOOKUP(orders[[#This Row],[Customer ID]],customers[Customer ID],customers[Email])=0,"",_xlfn.XLOOKUP(orders[[#This Row],[Customer ID]],customers[Customer ID],customers[Email]))</f>
        <v>hmattioli1g@webmd.com</v>
      </c>
      <c r="H55" t="str">
        <f>_xlfn.XLOOKUP(orders[[#This Row],[Customer ID]],customers[Customer ID],customers[Country])</f>
        <v>United Kingdom</v>
      </c>
      <c r="I55" t="str">
        <f>_xlfn.XLOOKUP(orders[[#This Row],[Product ID]],products[Product ID],products[Coffee Type])</f>
        <v>Liberica</v>
      </c>
      <c r="J55" t="str">
        <f>_xlfn.XLOOKUP(orders[[#This Row],[Product ID]],products[Product ID],products[Roast Type])</f>
        <v xml:space="preserve">Light </v>
      </c>
      <c r="K55" s="2">
        <f>_xlfn.XLOOKUP(orders[[#This Row],[Product ID]],products[Product ID],products[Size kg])</f>
        <v>2.5</v>
      </c>
      <c r="L55">
        <f>_xlfn.XLOOKUP(orders[[#This Row],[Product ID]],products[Product ID],products[Unit Price])</f>
        <v>36.454999999999998</v>
      </c>
      <c r="M55">
        <f>orders[[#This Row],[Unit Price]]*orders[[#This Row],[Quantity]]</f>
        <v>72.91</v>
      </c>
      <c r="N55">
        <f>_xlfn.XLOOKUP(orders[[#This Row],[Product ID]],products[Product ID],products[Profit]) * orders[[#This Row],[Quantity]]</f>
        <v>9.4781999999999993</v>
      </c>
    </row>
    <row r="56" spans="1:14" x14ac:dyDescent="0.3">
      <c r="A56" t="s">
        <v>5262</v>
      </c>
      <c r="B56" s="1">
        <v>44271</v>
      </c>
      <c r="C56" t="s">
        <v>328</v>
      </c>
      <c r="D56" t="s">
        <v>5242</v>
      </c>
      <c r="E56">
        <v>5</v>
      </c>
      <c r="F56" t="str">
        <f>_xlfn.XLOOKUP(orders[[#This Row],[Customer ID]],customers[Customer ID],customers[Customer Name])</f>
        <v>Archambault Gillard</v>
      </c>
      <c r="G56" t="str">
        <f>IF(_xlfn.XLOOKUP(orders[[#This Row],[Customer ID]],customers[Customer ID],customers[Email])=0,"",_xlfn.XLOOKUP(orders[[#This Row],[Customer ID]],customers[Customer ID],customers[Email]))</f>
        <v>agillard1i@issuu.com</v>
      </c>
      <c r="H56" t="str">
        <f>_xlfn.XLOOKUP(orders[[#This Row],[Customer ID]],customers[Customer ID],customers[Country])</f>
        <v>United States</v>
      </c>
      <c r="I56" t="str">
        <f>_xlfn.XLOOKUP(orders[[#This Row],[Product ID]],products[Product ID],products[Coffee Type])</f>
        <v>Liberica</v>
      </c>
      <c r="J56" t="str">
        <f>_xlfn.XLOOKUP(orders[[#This Row],[Product ID]],products[Product ID],products[Roast Type])</f>
        <v xml:space="preserve">Medium </v>
      </c>
      <c r="K56" s="2">
        <f>_xlfn.XLOOKUP(orders[[#This Row],[Product ID]],products[Product ID],products[Size kg])</f>
        <v>1</v>
      </c>
      <c r="L56">
        <f>_xlfn.XLOOKUP(orders[[#This Row],[Product ID]],products[Product ID],products[Unit Price])</f>
        <v>14.55</v>
      </c>
      <c r="M56">
        <f>orders[[#This Row],[Unit Price]]*orders[[#This Row],[Quantity]]</f>
        <v>72.75</v>
      </c>
      <c r="N56">
        <f>_xlfn.XLOOKUP(orders[[#This Row],[Product ID]],products[Product ID],products[Profit]) * orders[[#This Row],[Quantity]]</f>
        <v>9.4574999999999996</v>
      </c>
    </row>
    <row r="57" spans="1:14" x14ac:dyDescent="0.3">
      <c r="A57" t="s">
        <v>5263</v>
      </c>
      <c r="B57" s="1">
        <v>44168</v>
      </c>
      <c r="C57" t="s">
        <v>334</v>
      </c>
      <c r="D57" t="s">
        <v>5264</v>
      </c>
      <c r="E57">
        <v>3</v>
      </c>
      <c r="F57" t="str">
        <f>_xlfn.XLOOKUP(orders[[#This Row],[Customer ID]],customers[Customer ID],customers[Customer Name])</f>
        <v>Salomo Cushworth</v>
      </c>
      <c r="G57" t="str">
        <f>IF(_xlfn.XLOOKUP(orders[[#This Row],[Customer ID]],customers[Customer ID],customers[Email])=0,"",_xlfn.XLOOKUP(orders[[#This Row],[Customer ID]],customers[Customer ID],customers[Email]))</f>
        <v/>
      </c>
      <c r="H57" t="str">
        <f>_xlfn.XLOOKUP(orders[[#This Row],[Customer ID]],customers[Customer ID],customers[Country])</f>
        <v>United States</v>
      </c>
      <c r="I57" t="str">
        <f>_xlfn.XLOOKUP(orders[[#This Row],[Product ID]],products[Product ID],products[Coffee Type])</f>
        <v>Liberica</v>
      </c>
      <c r="J57" t="str">
        <f>_xlfn.XLOOKUP(orders[[#This Row],[Product ID]],products[Product ID],products[Roast Type])</f>
        <v xml:space="preserve">Light </v>
      </c>
      <c r="K57" s="2">
        <f>_xlfn.XLOOKUP(orders[[#This Row],[Product ID]],products[Product ID],products[Size kg])</f>
        <v>1</v>
      </c>
      <c r="L57">
        <f>_xlfn.XLOOKUP(orders[[#This Row],[Product ID]],products[Product ID],products[Unit Price])</f>
        <v>15.85</v>
      </c>
      <c r="M57">
        <f>orders[[#This Row],[Unit Price]]*orders[[#This Row],[Quantity]]</f>
        <v>47.55</v>
      </c>
      <c r="N57">
        <f>_xlfn.XLOOKUP(orders[[#This Row],[Product ID]],products[Product ID],products[Profit]) * orders[[#This Row],[Quantity]]</f>
        <v>6.1815000000000007</v>
      </c>
    </row>
    <row r="58" spans="1:14" x14ac:dyDescent="0.3">
      <c r="A58" t="s">
        <v>5265</v>
      </c>
      <c r="B58" s="1">
        <v>43857</v>
      </c>
      <c r="C58" t="s">
        <v>339</v>
      </c>
      <c r="D58" t="s">
        <v>5215</v>
      </c>
      <c r="E58">
        <v>3</v>
      </c>
      <c r="F58" t="str">
        <f>_xlfn.XLOOKUP(orders[[#This Row],[Customer ID]],customers[Customer ID],customers[Customer Name])</f>
        <v>Theda Grizard</v>
      </c>
      <c r="G58" t="str">
        <f>IF(_xlfn.XLOOKUP(orders[[#This Row],[Customer ID]],customers[Customer ID],customers[Email])=0,"",_xlfn.XLOOKUP(orders[[#This Row],[Customer ID]],customers[Customer ID],customers[Email]))</f>
        <v>tgrizard1k@odnoklassniki.ru</v>
      </c>
      <c r="H58" t="str">
        <f>_xlfn.XLOOKUP(orders[[#This Row],[Customer ID]],customers[Customer ID],customers[Country])</f>
        <v>United States</v>
      </c>
      <c r="I58" t="str">
        <f>_xlfn.XLOOKUP(orders[[#This Row],[Product ID]],products[Product ID],products[Coffee Type])</f>
        <v>Excelsa</v>
      </c>
      <c r="J58" t="str">
        <f>_xlfn.XLOOKUP(orders[[#This Row],[Product ID]],products[Product ID],products[Roast Type])</f>
        <v xml:space="preserve">Dark </v>
      </c>
      <c r="K58" s="2">
        <f>_xlfn.XLOOKUP(orders[[#This Row],[Product ID]],products[Product ID],products[Size kg])</f>
        <v>0.2</v>
      </c>
      <c r="L58">
        <f>_xlfn.XLOOKUP(orders[[#This Row],[Product ID]],products[Product ID],products[Unit Price])</f>
        <v>3.645</v>
      </c>
      <c r="M58">
        <f>orders[[#This Row],[Unit Price]]*orders[[#This Row],[Quantity]]</f>
        <v>10.935</v>
      </c>
      <c r="N58">
        <f>_xlfn.XLOOKUP(orders[[#This Row],[Product ID]],products[Product ID],products[Profit]) * orders[[#This Row],[Quantity]]</f>
        <v>1.2030000000000001</v>
      </c>
    </row>
    <row r="59" spans="1:14" x14ac:dyDescent="0.3">
      <c r="A59" t="s">
        <v>5266</v>
      </c>
      <c r="B59" s="1">
        <v>44759</v>
      </c>
      <c r="C59" t="s">
        <v>345</v>
      </c>
      <c r="D59" t="s">
        <v>5267</v>
      </c>
      <c r="E59">
        <v>4</v>
      </c>
      <c r="F59" t="str">
        <f>_xlfn.XLOOKUP(orders[[#This Row],[Customer ID]],customers[Customer ID],customers[Customer Name])</f>
        <v>Rozele Relton</v>
      </c>
      <c r="G59" t="str">
        <f>IF(_xlfn.XLOOKUP(orders[[#This Row],[Customer ID]],customers[Customer ID],customers[Email])=0,"",_xlfn.XLOOKUP(orders[[#This Row],[Customer ID]],customers[Customer ID],customers[Email]))</f>
        <v>rrelton1l@stanford.edu</v>
      </c>
      <c r="H59" t="str">
        <f>_xlfn.XLOOKUP(orders[[#This Row],[Customer ID]],customers[Customer ID],customers[Country])</f>
        <v>United States</v>
      </c>
      <c r="I59" t="str">
        <f>_xlfn.XLOOKUP(orders[[#This Row],[Product ID]],products[Product ID],products[Coffee Type])</f>
        <v>Excelsa</v>
      </c>
      <c r="J59" t="str">
        <f>_xlfn.XLOOKUP(orders[[#This Row],[Product ID]],products[Product ID],products[Roast Type])</f>
        <v xml:space="preserve">Light </v>
      </c>
      <c r="K59" s="2">
        <f>_xlfn.XLOOKUP(orders[[#This Row],[Product ID]],products[Product ID],products[Size kg])</f>
        <v>1</v>
      </c>
      <c r="L59">
        <f>_xlfn.XLOOKUP(orders[[#This Row],[Product ID]],products[Product ID],products[Unit Price])</f>
        <v>14.85</v>
      </c>
      <c r="M59">
        <f>orders[[#This Row],[Unit Price]]*orders[[#This Row],[Quantity]]</f>
        <v>59.4</v>
      </c>
      <c r="N59">
        <f>_xlfn.XLOOKUP(orders[[#This Row],[Product ID]],products[Product ID],products[Profit]) * orders[[#This Row],[Quantity]]</f>
        <v>6.5339999999999998</v>
      </c>
    </row>
    <row r="60" spans="1:14" x14ac:dyDescent="0.3">
      <c r="A60" t="s">
        <v>5268</v>
      </c>
      <c r="B60" s="1">
        <v>44624</v>
      </c>
      <c r="C60" t="s">
        <v>351</v>
      </c>
      <c r="D60" t="s">
        <v>5250</v>
      </c>
      <c r="E60">
        <v>3</v>
      </c>
      <c r="F60" t="str">
        <f>_xlfn.XLOOKUP(orders[[#This Row],[Customer ID]],customers[Customer ID],customers[Customer Name])</f>
        <v>Willa Rolling</v>
      </c>
      <c r="G60" t="str">
        <f>IF(_xlfn.XLOOKUP(orders[[#This Row],[Customer ID]],customers[Customer ID],customers[Email])=0,"",_xlfn.XLOOKUP(orders[[#This Row],[Customer ID]],customers[Customer ID],customers[Email]))</f>
        <v/>
      </c>
      <c r="H60" t="str">
        <f>_xlfn.XLOOKUP(orders[[#This Row],[Customer ID]],customers[Customer ID],customers[Country])</f>
        <v>United States</v>
      </c>
      <c r="I60" t="str">
        <f>_xlfn.XLOOKUP(orders[[#This Row],[Product ID]],products[Product ID],products[Coffee Type])</f>
        <v>Liberica</v>
      </c>
      <c r="J60" t="str">
        <f>_xlfn.XLOOKUP(orders[[#This Row],[Product ID]],products[Product ID],products[Roast Type])</f>
        <v xml:space="preserve">Dark </v>
      </c>
      <c r="K60" s="2">
        <f>_xlfn.XLOOKUP(orders[[#This Row],[Product ID]],products[Product ID],products[Size kg])</f>
        <v>2.5</v>
      </c>
      <c r="L60">
        <f>_xlfn.XLOOKUP(orders[[#This Row],[Product ID]],products[Product ID],products[Unit Price])</f>
        <v>29.785</v>
      </c>
      <c r="M60">
        <f>orders[[#This Row],[Unit Price]]*orders[[#This Row],[Quantity]]</f>
        <v>89.355000000000004</v>
      </c>
      <c r="N60">
        <f>_xlfn.XLOOKUP(orders[[#This Row],[Product ID]],products[Product ID],products[Profit]) * orders[[#This Row],[Quantity]]</f>
        <v>11.616</v>
      </c>
    </row>
    <row r="61" spans="1:14" x14ac:dyDescent="0.3">
      <c r="A61" t="s">
        <v>5269</v>
      </c>
      <c r="B61" s="1">
        <v>44537</v>
      </c>
      <c r="C61" t="s">
        <v>356</v>
      </c>
      <c r="D61" t="s">
        <v>5232</v>
      </c>
      <c r="E61">
        <v>3</v>
      </c>
      <c r="F61" t="str">
        <f>_xlfn.XLOOKUP(orders[[#This Row],[Customer ID]],customers[Customer ID],customers[Customer Name])</f>
        <v>Stanislaus Gilroy</v>
      </c>
      <c r="G61" t="str">
        <f>IF(_xlfn.XLOOKUP(orders[[#This Row],[Customer ID]],customers[Customer ID],customers[Email])=0,"",_xlfn.XLOOKUP(orders[[#This Row],[Customer ID]],customers[Customer ID],customers[Email]))</f>
        <v>sgilroy1n@eepurl.com</v>
      </c>
      <c r="H61" t="str">
        <f>_xlfn.XLOOKUP(orders[[#This Row],[Customer ID]],customers[Customer ID],customers[Country])</f>
        <v>United States</v>
      </c>
      <c r="I61" t="str">
        <f>_xlfn.XLOOKUP(orders[[#This Row],[Product ID]],products[Product ID],products[Coffee Type])</f>
        <v>Liberica</v>
      </c>
      <c r="J61" t="str">
        <f>_xlfn.XLOOKUP(orders[[#This Row],[Product ID]],products[Product ID],products[Roast Type])</f>
        <v xml:space="preserve">Medium </v>
      </c>
      <c r="K61" s="2">
        <f>_xlfn.XLOOKUP(orders[[#This Row],[Product ID]],products[Product ID],products[Size kg])</f>
        <v>0.5</v>
      </c>
      <c r="L61">
        <f>_xlfn.XLOOKUP(orders[[#This Row],[Product ID]],products[Product ID],products[Unit Price])</f>
        <v>8.73</v>
      </c>
      <c r="M61">
        <f>orders[[#This Row],[Unit Price]]*orders[[#This Row],[Quantity]]</f>
        <v>26.19</v>
      </c>
      <c r="N61">
        <f>_xlfn.XLOOKUP(orders[[#This Row],[Product ID]],products[Product ID],products[Profit]) * orders[[#This Row],[Quantity]]</f>
        <v>3.4047000000000001</v>
      </c>
    </row>
    <row r="62" spans="1:14" x14ac:dyDescent="0.3">
      <c r="A62" t="s">
        <v>5270</v>
      </c>
      <c r="B62" s="1">
        <v>44252</v>
      </c>
      <c r="C62" t="s">
        <v>361</v>
      </c>
      <c r="D62" t="s">
        <v>5256</v>
      </c>
      <c r="E62">
        <v>5</v>
      </c>
      <c r="F62" t="str">
        <f>_xlfn.XLOOKUP(orders[[#This Row],[Customer ID]],customers[Customer ID],customers[Customer Name])</f>
        <v>Correy Cottingham</v>
      </c>
      <c r="G62" t="str">
        <f>IF(_xlfn.XLOOKUP(orders[[#This Row],[Customer ID]],customers[Customer ID],customers[Email])=0,"",_xlfn.XLOOKUP(orders[[#This Row],[Customer ID]],customers[Customer ID],customers[Email]))</f>
        <v>ccottingham1o@wikipedia.org</v>
      </c>
      <c r="H62" t="str">
        <f>_xlfn.XLOOKUP(orders[[#This Row],[Customer ID]],customers[Customer ID],customers[Country])</f>
        <v>United States</v>
      </c>
      <c r="I62" t="str">
        <f>_xlfn.XLOOKUP(orders[[#This Row],[Product ID]],products[Product ID],products[Coffee Type])</f>
        <v>Arabica</v>
      </c>
      <c r="J62" t="str">
        <f>_xlfn.XLOOKUP(orders[[#This Row],[Product ID]],products[Product ID],products[Roast Type])</f>
        <v xml:space="preserve">Dark </v>
      </c>
      <c r="K62" s="2">
        <f>_xlfn.XLOOKUP(orders[[#This Row],[Product ID]],products[Product ID],products[Size kg])</f>
        <v>2.5</v>
      </c>
      <c r="L62">
        <f>_xlfn.XLOOKUP(orders[[#This Row],[Product ID]],products[Product ID],products[Unit Price])</f>
        <v>22.885000000000002</v>
      </c>
      <c r="M62">
        <f>orders[[#This Row],[Unit Price]]*orders[[#This Row],[Quantity]]</f>
        <v>114.42500000000001</v>
      </c>
      <c r="N62">
        <f>_xlfn.XLOOKUP(orders[[#This Row],[Product ID]],products[Product ID],products[Profit]) * orders[[#This Row],[Quantity]]</f>
        <v>10.298</v>
      </c>
    </row>
    <row r="63" spans="1:14" x14ac:dyDescent="0.3">
      <c r="A63" t="s">
        <v>5271</v>
      </c>
      <c r="B63" s="1">
        <v>43521</v>
      </c>
      <c r="C63" t="s">
        <v>367</v>
      </c>
      <c r="D63" t="s">
        <v>5272</v>
      </c>
      <c r="E63">
        <v>5</v>
      </c>
      <c r="F63" t="str">
        <f>_xlfn.XLOOKUP(orders[[#This Row],[Customer ID]],customers[Customer ID],customers[Customer Name])</f>
        <v>Pammi Endacott</v>
      </c>
      <c r="G63" t="str">
        <f>IF(_xlfn.XLOOKUP(orders[[#This Row],[Customer ID]],customers[Customer ID],customers[Email])=0,"",_xlfn.XLOOKUP(orders[[#This Row],[Customer ID]],customers[Customer ID],customers[Email]))</f>
        <v/>
      </c>
      <c r="H63" t="str">
        <f>_xlfn.XLOOKUP(orders[[#This Row],[Customer ID]],customers[Customer ID],customers[Country])</f>
        <v>United Kingdom</v>
      </c>
      <c r="I63" t="str">
        <f>_xlfn.XLOOKUP(orders[[#This Row],[Product ID]],products[Product ID],products[Coffee Type])</f>
        <v>Robusta</v>
      </c>
      <c r="J63" t="str">
        <f>_xlfn.XLOOKUP(orders[[#This Row],[Product ID]],products[Product ID],products[Roast Type])</f>
        <v xml:space="preserve">Dark </v>
      </c>
      <c r="K63" s="2">
        <f>_xlfn.XLOOKUP(orders[[#This Row],[Product ID]],products[Product ID],products[Size kg])</f>
        <v>0.5</v>
      </c>
      <c r="L63">
        <f>_xlfn.XLOOKUP(orders[[#This Row],[Product ID]],products[Product ID],products[Unit Price])</f>
        <v>5.37</v>
      </c>
      <c r="M63">
        <f>orders[[#This Row],[Unit Price]]*orders[[#This Row],[Quantity]]</f>
        <v>26.85</v>
      </c>
      <c r="N63">
        <f>_xlfn.XLOOKUP(orders[[#This Row],[Product ID]],products[Product ID],products[Profit]) * orders[[#This Row],[Quantity]]</f>
        <v>1.611</v>
      </c>
    </row>
    <row r="64" spans="1:14" x14ac:dyDescent="0.3">
      <c r="A64" t="s">
        <v>5273</v>
      </c>
      <c r="B64" s="1">
        <v>43505</v>
      </c>
      <c r="C64" t="s">
        <v>373</v>
      </c>
      <c r="D64" t="s">
        <v>5195</v>
      </c>
      <c r="E64">
        <v>5</v>
      </c>
      <c r="F64" t="str">
        <f>_xlfn.XLOOKUP(orders[[#This Row],[Customer ID]],customers[Customer ID],customers[Customer Name])</f>
        <v>Nona Linklater</v>
      </c>
      <c r="G64" t="str">
        <f>IF(_xlfn.XLOOKUP(orders[[#This Row],[Customer ID]],customers[Customer ID],customers[Email])=0,"",_xlfn.XLOOKUP(orders[[#This Row],[Customer ID]],customers[Customer ID],customers[Email]))</f>
        <v/>
      </c>
      <c r="H64" t="str">
        <f>_xlfn.XLOOKUP(orders[[#This Row],[Customer ID]],customers[Customer ID],customers[Country])</f>
        <v>United States</v>
      </c>
      <c r="I64" t="str">
        <f>_xlfn.XLOOKUP(orders[[#This Row],[Product ID]],products[Product ID],products[Coffee Type])</f>
        <v>Liberica</v>
      </c>
      <c r="J64" t="str">
        <f>_xlfn.XLOOKUP(orders[[#This Row],[Product ID]],products[Product ID],products[Roast Type])</f>
        <v xml:space="preserve">Light </v>
      </c>
      <c r="K64" s="2">
        <f>_xlfn.XLOOKUP(orders[[#This Row],[Product ID]],products[Product ID],products[Size kg])</f>
        <v>0.2</v>
      </c>
      <c r="L64">
        <f>_xlfn.XLOOKUP(orders[[#This Row],[Product ID]],products[Product ID],products[Unit Price])</f>
        <v>4.7549999999999999</v>
      </c>
      <c r="M64">
        <f>orders[[#This Row],[Unit Price]]*orders[[#This Row],[Quantity]]</f>
        <v>23.774999999999999</v>
      </c>
      <c r="N64">
        <f>_xlfn.XLOOKUP(orders[[#This Row],[Product ID]],products[Product ID],products[Profit]) * orders[[#This Row],[Quantity]]</f>
        <v>3.0905</v>
      </c>
    </row>
    <row r="65" spans="1:14" x14ac:dyDescent="0.3">
      <c r="A65" t="s">
        <v>5274</v>
      </c>
      <c r="B65" s="1">
        <v>43868</v>
      </c>
      <c r="C65" t="s">
        <v>378</v>
      </c>
      <c r="D65" t="s">
        <v>5225</v>
      </c>
      <c r="E65">
        <v>1</v>
      </c>
      <c r="F65" t="str">
        <f>_xlfn.XLOOKUP(orders[[#This Row],[Customer ID]],customers[Customer ID],customers[Customer Name])</f>
        <v>Annadiane Dykes</v>
      </c>
      <c r="G65" t="str">
        <f>IF(_xlfn.XLOOKUP(orders[[#This Row],[Customer ID]],customers[Customer ID],customers[Email])=0,"",_xlfn.XLOOKUP(orders[[#This Row],[Customer ID]],customers[Customer ID],customers[Email]))</f>
        <v>adykes1r@eventbrite.com</v>
      </c>
      <c r="H65" t="str">
        <f>_xlfn.XLOOKUP(orders[[#This Row],[Customer ID]],customers[Customer ID],customers[Country])</f>
        <v>United States</v>
      </c>
      <c r="I65" t="str">
        <f>_xlfn.XLOOKUP(orders[[#This Row],[Product ID]],products[Product ID],products[Coffee Type])</f>
        <v>Arabica</v>
      </c>
      <c r="J65" t="str">
        <f>_xlfn.XLOOKUP(orders[[#This Row],[Product ID]],products[Product ID],products[Roast Type])</f>
        <v xml:space="preserve">Medium </v>
      </c>
      <c r="K65" s="2">
        <f>_xlfn.XLOOKUP(orders[[#This Row],[Product ID]],products[Product ID],products[Size kg])</f>
        <v>0.5</v>
      </c>
      <c r="L65">
        <f>_xlfn.XLOOKUP(orders[[#This Row],[Product ID]],products[Product ID],products[Unit Price])</f>
        <v>6.75</v>
      </c>
      <c r="M65">
        <f>orders[[#This Row],[Unit Price]]*orders[[#This Row],[Quantity]]</f>
        <v>6.75</v>
      </c>
      <c r="N65">
        <f>_xlfn.XLOOKUP(orders[[#This Row],[Product ID]],products[Product ID],products[Profit]) * orders[[#This Row],[Quantity]]</f>
        <v>0.60750000000000004</v>
      </c>
    </row>
    <row r="66" spans="1:14" x14ac:dyDescent="0.3">
      <c r="A66" t="s">
        <v>5275</v>
      </c>
      <c r="B66" s="1">
        <v>43913</v>
      </c>
      <c r="C66" t="s">
        <v>384</v>
      </c>
      <c r="D66" t="s">
        <v>5197</v>
      </c>
      <c r="E66">
        <v>6</v>
      </c>
      <c r="F66" t="str">
        <f>_xlfn.XLOOKUP(orders[[#This Row],[Customer ID]],customers[Customer ID],customers[Customer Name])</f>
        <v>Felecia Dodgson</v>
      </c>
      <c r="G66" t="str">
        <f>IF(_xlfn.XLOOKUP(orders[[#This Row],[Customer ID]],customers[Customer ID],customers[Email])=0,"",_xlfn.XLOOKUP(orders[[#This Row],[Customer ID]],customers[Customer ID],customers[Email]))</f>
        <v/>
      </c>
      <c r="H66" t="str">
        <f>_xlfn.XLOOKUP(orders[[#This Row],[Customer ID]],customers[Customer ID],customers[Country])</f>
        <v>United States</v>
      </c>
      <c r="I66" t="str">
        <f>_xlfn.XLOOKUP(orders[[#This Row],[Product ID]],products[Product ID],products[Coffee Type])</f>
        <v>Robusta</v>
      </c>
      <c r="J66" t="str">
        <f>_xlfn.XLOOKUP(orders[[#This Row],[Product ID]],products[Product ID],products[Roast Type])</f>
        <v xml:space="preserve">Medium </v>
      </c>
      <c r="K66" s="2">
        <f>_xlfn.XLOOKUP(orders[[#This Row],[Product ID]],products[Product ID],products[Size kg])</f>
        <v>0.5</v>
      </c>
      <c r="L66">
        <f>_xlfn.XLOOKUP(orders[[#This Row],[Product ID]],products[Product ID],products[Unit Price])</f>
        <v>5.97</v>
      </c>
      <c r="M66">
        <f>orders[[#This Row],[Unit Price]]*orders[[#This Row],[Quantity]]</f>
        <v>35.82</v>
      </c>
      <c r="N66">
        <f>_xlfn.XLOOKUP(orders[[#This Row],[Product ID]],products[Product ID],products[Profit]) * orders[[#This Row],[Quantity]]</f>
        <v>2.1492</v>
      </c>
    </row>
    <row r="67" spans="1:14" x14ac:dyDescent="0.3">
      <c r="A67" t="s">
        <v>5276</v>
      </c>
      <c r="B67" s="1">
        <v>44626</v>
      </c>
      <c r="C67" t="s">
        <v>389</v>
      </c>
      <c r="D67" t="s">
        <v>5205</v>
      </c>
      <c r="E67">
        <v>4</v>
      </c>
      <c r="F67" t="str">
        <f>_xlfn.XLOOKUP(orders[[#This Row],[Customer ID]],customers[Customer ID],customers[Customer Name])</f>
        <v>Angelia Cockrem</v>
      </c>
      <c r="G67" t="str">
        <f>IF(_xlfn.XLOOKUP(orders[[#This Row],[Customer ID]],customers[Customer ID],customers[Email])=0,"",_xlfn.XLOOKUP(orders[[#This Row],[Customer ID]],customers[Customer ID],customers[Email]))</f>
        <v>acockrem1t@engadget.com</v>
      </c>
      <c r="H67" t="str">
        <f>_xlfn.XLOOKUP(orders[[#This Row],[Customer ID]],customers[Customer ID],customers[Country])</f>
        <v>United States</v>
      </c>
      <c r="I67" t="str">
        <f>_xlfn.XLOOKUP(orders[[#This Row],[Product ID]],products[Product ID],products[Coffee Type])</f>
        <v>Robusta</v>
      </c>
      <c r="J67" t="str">
        <f>_xlfn.XLOOKUP(orders[[#This Row],[Product ID]],products[Product ID],products[Roast Type])</f>
        <v xml:space="preserve">Dark </v>
      </c>
      <c r="K67" s="2">
        <f>_xlfn.XLOOKUP(orders[[#This Row],[Product ID]],products[Product ID],products[Size kg])</f>
        <v>2.5</v>
      </c>
      <c r="L67">
        <f>_xlfn.XLOOKUP(orders[[#This Row],[Product ID]],products[Product ID],products[Unit Price])</f>
        <v>20.585000000000001</v>
      </c>
      <c r="M67">
        <f>orders[[#This Row],[Unit Price]]*orders[[#This Row],[Quantity]]</f>
        <v>82.34</v>
      </c>
      <c r="N67">
        <f>_xlfn.XLOOKUP(orders[[#This Row],[Product ID]],products[Product ID],products[Profit]) * orders[[#This Row],[Quantity]]</f>
        <v>4.9404000000000003</v>
      </c>
    </row>
    <row r="68" spans="1:14" x14ac:dyDescent="0.3">
      <c r="A68" t="s">
        <v>5277</v>
      </c>
      <c r="B68" s="1">
        <v>44666</v>
      </c>
      <c r="C68" t="s">
        <v>395</v>
      </c>
      <c r="D68" t="s">
        <v>5278</v>
      </c>
      <c r="E68">
        <v>1</v>
      </c>
      <c r="F68" t="str">
        <f>_xlfn.XLOOKUP(orders[[#This Row],[Customer ID]],customers[Customer ID],customers[Customer Name])</f>
        <v>Belvia Umpleby</v>
      </c>
      <c r="G68" t="str">
        <f>IF(_xlfn.XLOOKUP(orders[[#This Row],[Customer ID]],customers[Customer ID],customers[Email])=0,"",_xlfn.XLOOKUP(orders[[#This Row],[Customer ID]],customers[Customer ID],customers[Email]))</f>
        <v>bumpleby1u@soundcloud.com</v>
      </c>
      <c r="H68" t="str">
        <f>_xlfn.XLOOKUP(orders[[#This Row],[Customer ID]],customers[Customer ID],customers[Country])</f>
        <v>United States</v>
      </c>
      <c r="I68" t="str">
        <f>_xlfn.XLOOKUP(orders[[#This Row],[Product ID]],products[Product ID],products[Coffee Type])</f>
        <v>Robusta</v>
      </c>
      <c r="J68" t="str">
        <f>_xlfn.XLOOKUP(orders[[#This Row],[Product ID]],products[Product ID],products[Roast Type])</f>
        <v xml:space="preserve">Light </v>
      </c>
      <c r="K68" s="2">
        <f>_xlfn.XLOOKUP(orders[[#This Row],[Product ID]],products[Product ID],products[Size kg])</f>
        <v>0.5</v>
      </c>
      <c r="L68">
        <f>_xlfn.XLOOKUP(orders[[#This Row],[Product ID]],products[Product ID],products[Unit Price])</f>
        <v>7.17</v>
      </c>
      <c r="M68">
        <f>orders[[#This Row],[Unit Price]]*orders[[#This Row],[Quantity]]</f>
        <v>7.17</v>
      </c>
      <c r="N68">
        <f>_xlfn.XLOOKUP(orders[[#This Row],[Product ID]],products[Product ID],products[Profit]) * orders[[#This Row],[Quantity]]</f>
        <v>0.43020000000000003</v>
      </c>
    </row>
    <row r="69" spans="1:14" x14ac:dyDescent="0.3">
      <c r="A69" t="s">
        <v>5279</v>
      </c>
      <c r="B69" s="1">
        <v>44519</v>
      </c>
      <c r="C69" t="s">
        <v>401</v>
      </c>
      <c r="D69" t="s">
        <v>5195</v>
      </c>
      <c r="E69">
        <v>2</v>
      </c>
      <c r="F69" t="str">
        <f>_xlfn.XLOOKUP(orders[[#This Row],[Customer ID]],customers[Customer ID],customers[Customer Name])</f>
        <v>Nat Saleway</v>
      </c>
      <c r="G69" t="str">
        <f>IF(_xlfn.XLOOKUP(orders[[#This Row],[Customer ID]],customers[Customer ID],customers[Email])=0,"",_xlfn.XLOOKUP(orders[[#This Row],[Customer ID]],customers[Customer ID],customers[Email]))</f>
        <v>nsaleway1v@dedecms.com</v>
      </c>
      <c r="H69" t="str">
        <f>_xlfn.XLOOKUP(orders[[#This Row],[Customer ID]],customers[Customer ID],customers[Country])</f>
        <v>United States</v>
      </c>
      <c r="I69" t="str">
        <f>_xlfn.XLOOKUP(orders[[#This Row],[Product ID]],products[Product ID],products[Coffee Type])</f>
        <v>Liberica</v>
      </c>
      <c r="J69" t="str">
        <f>_xlfn.XLOOKUP(orders[[#This Row],[Product ID]],products[Product ID],products[Roast Type])</f>
        <v xml:space="preserve">Light </v>
      </c>
      <c r="K69" s="2">
        <f>_xlfn.XLOOKUP(orders[[#This Row],[Product ID]],products[Product ID],products[Size kg])</f>
        <v>0.2</v>
      </c>
      <c r="L69">
        <f>_xlfn.XLOOKUP(orders[[#This Row],[Product ID]],products[Product ID],products[Unit Price])</f>
        <v>4.7549999999999999</v>
      </c>
      <c r="M69">
        <f>orders[[#This Row],[Unit Price]]*orders[[#This Row],[Quantity]]</f>
        <v>9.51</v>
      </c>
      <c r="N69">
        <f>_xlfn.XLOOKUP(orders[[#This Row],[Product ID]],products[Product ID],products[Profit]) * orders[[#This Row],[Quantity]]</f>
        <v>1.2362</v>
      </c>
    </row>
    <row r="70" spans="1:14" x14ac:dyDescent="0.3">
      <c r="A70" t="s">
        <v>5280</v>
      </c>
      <c r="B70" s="1">
        <v>43754</v>
      </c>
      <c r="C70" t="s">
        <v>407</v>
      </c>
      <c r="D70" t="s">
        <v>5281</v>
      </c>
      <c r="E70">
        <v>1</v>
      </c>
      <c r="F70" t="str">
        <f>_xlfn.XLOOKUP(orders[[#This Row],[Customer ID]],customers[Customer ID],customers[Customer Name])</f>
        <v>Hayward Goulter</v>
      </c>
      <c r="G70" t="str">
        <f>IF(_xlfn.XLOOKUP(orders[[#This Row],[Customer ID]],customers[Customer ID],customers[Email])=0,"",_xlfn.XLOOKUP(orders[[#This Row],[Customer ID]],customers[Customer ID],customers[Email]))</f>
        <v>hgoulter1w@abc.net.au</v>
      </c>
      <c r="H70" t="str">
        <f>_xlfn.XLOOKUP(orders[[#This Row],[Customer ID]],customers[Customer ID],customers[Country])</f>
        <v>United States</v>
      </c>
      <c r="I70" t="str">
        <f>_xlfn.XLOOKUP(orders[[#This Row],[Product ID]],products[Product ID],products[Coffee Type])</f>
        <v>Robusta</v>
      </c>
      <c r="J70" t="str">
        <f>_xlfn.XLOOKUP(orders[[#This Row],[Product ID]],products[Product ID],products[Roast Type])</f>
        <v xml:space="preserve">Medium </v>
      </c>
      <c r="K70" s="2">
        <f>_xlfn.XLOOKUP(orders[[#This Row],[Product ID]],products[Product ID],products[Size kg])</f>
        <v>0.2</v>
      </c>
      <c r="L70">
        <f>_xlfn.XLOOKUP(orders[[#This Row],[Product ID]],products[Product ID],products[Unit Price])</f>
        <v>2.9849999999999999</v>
      </c>
      <c r="M70">
        <f>orders[[#This Row],[Unit Price]]*orders[[#This Row],[Quantity]]</f>
        <v>2.9849999999999999</v>
      </c>
      <c r="N70">
        <f>_xlfn.XLOOKUP(orders[[#This Row],[Product ID]],products[Product ID],products[Profit]) * orders[[#This Row],[Quantity]]</f>
        <v>0.17910000000000001</v>
      </c>
    </row>
    <row r="71" spans="1:14" x14ac:dyDescent="0.3">
      <c r="A71" t="s">
        <v>5282</v>
      </c>
      <c r="B71" s="1">
        <v>43795</v>
      </c>
      <c r="C71" t="s">
        <v>413</v>
      </c>
      <c r="D71" t="s">
        <v>5183</v>
      </c>
      <c r="E71">
        <v>6</v>
      </c>
      <c r="F71" t="str">
        <f>_xlfn.XLOOKUP(orders[[#This Row],[Customer ID]],customers[Customer ID],customers[Customer Name])</f>
        <v>Gay Rizzello</v>
      </c>
      <c r="G71" t="str">
        <f>IF(_xlfn.XLOOKUP(orders[[#This Row],[Customer ID]],customers[Customer ID],customers[Email])=0,"",_xlfn.XLOOKUP(orders[[#This Row],[Customer ID]],customers[Customer ID],customers[Email]))</f>
        <v>grizzello1x@symantec.com</v>
      </c>
      <c r="H71" t="str">
        <f>_xlfn.XLOOKUP(orders[[#This Row],[Customer ID]],customers[Customer ID],customers[Country])</f>
        <v>United Kingdom</v>
      </c>
      <c r="I71" t="str">
        <f>_xlfn.XLOOKUP(orders[[#This Row],[Product ID]],products[Product ID],products[Coffee Type])</f>
        <v>Robusta</v>
      </c>
      <c r="J71" t="str">
        <f>_xlfn.XLOOKUP(orders[[#This Row],[Product ID]],products[Product ID],products[Roast Type])</f>
        <v xml:space="preserve">Medium </v>
      </c>
      <c r="K71" s="2">
        <f>_xlfn.XLOOKUP(orders[[#This Row],[Product ID]],products[Product ID],products[Size kg])</f>
        <v>1</v>
      </c>
      <c r="L71">
        <f>_xlfn.XLOOKUP(orders[[#This Row],[Product ID]],products[Product ID],products[Unit Price])</f>
        <v>9.9499999999999993</v>
      </c>
      <c r="M71">
        <f>orders[[#This Row],[Unit Price]]*orders[[#This Row],[Quantity]]</f>
        <v>59.699999999999996</v>
      </c>
      <c r="N71">
        <f>_xlfn.XLOOKUP(orders[[#This Row],[Product ID]],products[Product ID],products[Profit]) * orders[[#This Row],[Quantity]]</f>
        <v>3.5819999999999999</v>
      </c>
    </row>
    <row r="72" spans="1:14" x14ac:dyDescent="0.3">
      <c r="A72" t="s">
        <v>5283</v>
      </c>
      <c r="B72" s="1">
        <v>43646</v>
      </c>
      <c r="C72" t="s">
        <v>420</v>
      </c>
      <c r="D72" t="s">
        <v>5202</v>
      </c>
      <c r="E72">
        <v>4</v>
      </c>
      <c r="F72" t="str">
        <f>_xlfn.XLOOKUP(orders[[#This Row],[Customer ID]],customers[Customer ID],customers[Customer Name])</f>
        <v>Shannon List</v>
      </c>
      <c r="G72" t="str">
        <f>IF(_xlfn.XLOOKUP(orders[[#This Row],[Customer ID]],customers[Customer ID],customers[Email])=0,"",_xlfn.XLOOKUP(orders[[#This Row],[Customer ID]],customers[Customer ID],customers[Email]))</f>
        <v>slist1y@mapquest.com</v>
      </c>
      <c r="H72" t="str">
        <f>_xlfn.XLOOKUP(orders[[#This Row],[Customer ID]],customers[Customer ID],customers[Country])</f>
        <v>United States</v>
      </c>
      <c r="I72" t="str">
        <f>_xlfn.XLOOKUP(orders[[#This Row],[Product ID]],products[Product ID],products[Coffee Type])</f>
        <v>Excelsa</v>
      </c>
      <c r="J72" t="str">
        <f>_xlfn.XLOOKUP(orders[[#This Row],[Product ID]],products[Product ID],products[Roast Type])</f>
        <v xml:space="preserve">Light </v>
      </c>
      <c r="K72" s="2">
        <f>_xlfn.XLOOKUP(orders[[#This Row],[Product ID]],products[Product ID],products[Size kg])</f>
        <v>2.5</v>
      </c>
      <c r="L72">
        <f>_xlfn.XLOOKUP(orders[[#This Row],[Product ID]],products[Product ID],products[Unit Price])</f>
        <v>34.155000000000001</v>
      </c>
      <c r="M72">
        <f>orders[[#This Row],[Unit Price]]*orders[[#This Row],[Quantity]]</f>
        <v>136.62</v>
      </c>
      <c r="N72">
        <f>_xlfn.XLOOKUP(orders[[#This Row],[Product ID]],products[Product ID],products[Profit]) * orders[[#This Row],[Quantity]]</f>
        <v>15.028</v>
      </c>
    </row>
    <row r="73" spans="1:14" x14ac:dyDescent="0.3">
      <c r="A73" t="s">
        <v>5284</v>
      </c>
      <c r="B73" s="1">
        <v>44200</v>
      </c>
      <c r="C73" t="s">
        <v>426</v>
      </c>
      <c r="D73" t="s">
        <v>5195</v>
      </c>
      <c r="E73">
        <v>2</v>
      </c>
      <c r="F73" t="str">
        <f>_xlfn.XLOOKUP(orders[[#This Row],[Customer ID]],customers[Customer ID],customers[Customer Name])</f>
        <v>Shirlene Edmondson</v>
      </c>
      <c r="G73" t="str">
        <f>IF(_xlfn.XLOOKUP(orders[[#This Row],[Customer ID]],customers[Customer ID],customers[Email])=0,"",_xlfn.XLOOKUP(orders[[#This Row],[Customer ID]],customers[Customer ID],customers[Email]))</f>
        <v>sedmondson1z@theguardian.com</v>
      </c>
      <c r="H73" t="str">
        <f>_xlfn.XLOOKUP(orders[[#This Row],[Customer ID]],customers[Customer ID],customers[Country])</f>
        <v>Ireland</v>
      </c>
      <c r="I73" t="str">
        <f>_xlfn.XLOOKUP(orders[[#This Row],[Product ID]],products[Product ID],products[Coffee Type])</f>
        <v>Liberica</v>
      </c>
      <c r="J73" t="str">
        <f>_xlfn.XLOOKUP(orders[[#This Row],[Product ID]],products[Product ID],products[Roast Type])</f>
        <v xml:space="preserve">Light </v>
      </c>
      <c r="K73" s="2">
        <f>_xlfn.XLOOKUP(orders[[#This Row],[Product ID]],products[Product ID],products[Size kg])</f>
        <v>0.2</v>
      </c>
      <c r="L73">
        <f>_xlfn.XLOOKUP(orders[[#This Row],[Product ID]],products[Product ID],products[Unit Price])</f>
        <v>4.7549999999999999</v>
      </c>
      <c r="M73">
        <f>orders[[#This Row],[Unit Price]]*orders[[#This Row],[Quantity]]</f>
        <v>9.51</v>
      </c>
      <c r="N73">
        <f>_xlfn.XLOOKUP(orders[[#This Row],[Product ID]],products[Product ID],products[Profit]) * orders[[#This Row],[Quantity]]</f>
        <v>1.2362</v>
      </c>
    </row>
    <row r="74" spans="1:14" x14ac:dyDescent="0.3">
      <c r="A74" t="s">
        <v>5285</v>
      </c>
      <c r="B74" s="1">
        <v>44131</v>
      </c>
      <c r="C74" t="s">
        <v>433</v>
      </c>
      <c r="D74" t="s">
        <v>5286</v>
      </c>
      <c r="E74">
        <v>3</v>
      </c>
      <c r="F74" t="str">
        <f>_xlfn.XLOOKUP(orders[[#This Row],[Customer ID]],customers[Customer ID],customers[Customer Name])</f>
        <v>Aurlie McCarl</v>
      </c>
      <c r="G74" t="str">
        <f>IF(_xlfn.XLOOKUP(orders[[#This Row],[Customer ID]],customers[Customer ID],customers[Email])=0,"",_xlfn.XLOOKUP(orders[[#This Row],[Customer ID]],customers[Customer ID],customers[Email]))</f>
        <v/>
      </c>
      <c r="H74" t="str">
        <f>_xlfn.XLOOKUP(orders[[#This Row],[Customer ID]],customers[Customer ID],customers[Country])</f>
        <v>United States</v>
      </c>
      <c r="I74" t="str">
        <f>_xlfn.XLOOKUP(orders[[#This Row],[Product ID]],products[Product ID],products[Coffee Type])</f>
        <v>Arabica</v>
      </c>
      <c r="J74" t="str">
        <f>_xlfn.XLOOKUP(orders[[#This Row],[Product ID]],products[Product ID],products[Roast Type])</f>
        <v xml:space="preserve">Medium </v>
      </c>
      <c r="K74" s="2">
        <f>_xlfn.XLOOKUP(orders[[#This Row],[Product ID]],products[Product ID],products[Size kg])</f>
        <v>2.5</v>
      </c>
      <c r="L74">
        <f>_xlfn.XLOOKUP(orders[[#This Row],[Product ID]],products[Product ID],products[Unit Price])</f>
        <v>25.875</v>
      </c>
      <c r="M74">
        <f>orders[[#This Row],[Unit Price]]*orders[[#This Row],[Quantity]]</f>
        <v>77.625</v>
      </c>
      <c r="N74">
        <f>_xlfn.XLOOKUP(orders[[#This Row],[Product ID]],products[Product ID],products[Profit]) * orders[[#This Row],[Quantity]]</f>
        <v>6.9861000000000004</v>
      </c>
    </row>
    <row r="75" spans="1:14" x14ac:dyDescent="0.3">
      <c r="A75" t="s">
        <v>5287</v>
      </c>
      <c r="B75" s="1">
        <v>44362</v>
      </c>
      <c r="C75" t="s">
        <v>437</v>
      </c>
      <c r="D75" t="s">
        <v>5231</v>
      </c>
      <c r="E75">
        <v>5</v>
      </c>
      <c r="F75" t="str">
        <f>_xlfn.XLOOKUP(orders[[#This Row],[Customer ID]],customers[Customer ID],customers[Customer Name])</f>
        <v>Alikee Carryer</v>
      </c>
      <c r="G75" t="str">
        <f>IF(_xlfn.XLOOKUP(orders[[#This Row],[Customer ID]],customers[Customer ID],customers[Email])=0,"",_xlfn.XLOOKUP(orders[[#This Row],[Customer ID]],customers[Customer ID],customers[Email]))</f>
        <v/>
      </c>
      <c r="H75" t="str">
        <f>_xlfn.XLOOKUP(orders[[#This Row],[Customer ID]],customers[Customer ID],customers[Country])</f>
        <v>United States</v>
      </c>
      <c r="I75" t="str">
        <f>_xlfn.XLOOKUP(orders[[#This Row],[Product ID]],products[Product ID],products[Coffee Type])</f>
        <v>Liberica</v>
      </c>
      <c r="J75" t="str">
        <f>_xlfn.XLOOKUP(orders[[#This Row],[Product ID]],products[Product ID],products[Roast Type])</f>
        <v xml:space="preserve">Medium </v>
      </c>
      <c r="K75" s="2">
        <f>_xlfn.XLOOKUP(orders[[#This Row],[Product ID]],products[Product ID],products[Size kg])</f>
        <v>0.2</v>
      </c>
      <c r="L75">
        <f>_xlfn.XLOOKUP(orders[[#This Row],[Product ID]],products[Product ID],products[Unit Price])</f>
        <v>4.3650000000000002</v>
      </c>
      <c r="M75">
        <f>orders[[#This Row],[Unit Price]]*orders[[#This Row],[Quantity]]</f>
        <v>21.825000000000003</v>
      </c>
      <c r="N75">
        <f>_xlfn.XLOOKUP(orders[[#This Row],[Product ID]],products[Product ID],products[Profit]) * orders[[#This Row],[Quantity]]</f>
        <v>2.8374999999999999</v>
      </c>
    </row>
    <row r="76" spans="1:14" x14ac:dyDescent="0.3">
      <c r="A76" t="s">
        <v>5288</v>
      </c>
      <c r="B76" s="1">
        <v>44396</v>
      </c>
      <c r="C76" t="s">
        <v>442</v>
      </c>
      <c r="D76" t="s">
        <v>5289</v>
      </c>
      <c r="E76">
        <v>2</v>
      </c>
      <c r="F76" t="str">
        <f>_xlfn.XLOOKUP(orders[[#This Row],[Customer ID]],customers[Customer ID],customers[Customer Name])</f>
        <v>Jennifer Rangall</v>
      </c>
      <c r="G76" t="str">
        <f>IF(_xlfn.XLOOKUP(orders[[#This Row],[Customer ID]],customers[Customer ID],customers[Email])=0,"",_xlfn.XLOOKUP(orders[[#This Row],[Customer ID]],customers[Customer ID],customers[Email]))</f>
        <v>jrangall22@newsvine.com</v>
      </c>
      <c r="H76" t="str">
        <f>_xlfn.XLOOKUP(orders[[#This Row],[Customer ID]],customers[Customer ID],customers[Country])</f>
        <v>United States</v>
      </c>
      <c r="I76" t="str">
        <f>_xlfn.XLOOKUP(orders[[#This Row],[Product ID]],products[Product ID],products[Coffee Type])</f>
        <v>Excelsa</v>
      </c>
      <c r="J76" t="str">
        <f>_xlfn.XLOOKUP(orders[[#This Row],[Product ID]],products[Product ID],products[Roast Type])</f>
        <v xml:space="preserve">Light </v>
      </c>
      <c r="K76" s="2">
        <f>_xlfn.XLOOKUP(orders[[#This Row],[Product ID]],products[Product ID],products[Size kg])</f>
        <v>0.5</v>
      </c>
      <c r="L76">
        <f>_xlfn.XLOOKUP(orders[[#This Row],[Product ID]],products[Product ID],products[Unit Price])</f>
        <v>8.91</v>
      </c>
      <c r="M76">
        <f>orders[[#This Row],[Unit Price]]*orders[[#This Row],[Quantity]]</f>
        <v>17.82</v>
      </c>
      <c r="N76">
        <f>_xlfn.XLOOKUP(orders[[#This Row],[Product ID]],products[Product ID],products[Profit]) * orders[[#This Row],[Quantity]]</f>
        <v>1.9601999999999999</v>
      </c>
    </row>
    <row r="77" spans="1:14" x14ac:dyDescent="0.3">
      <c r="A77" t="s">
        <v>5290</v>
      </c>
      <c r="B77" s="1">
        <v>44400</v>
      </c>
      <c r="C77" t="s">
        <v>447</v>
      </c>
      <c r="D77" t="s">
        <v>5291</v>
      </c>
      <c r="E77">
        <v>6</v>
      </c>
      <c r="F77" t="str">
        <f>_xlfn.XLOOKUP(orders[[#This Row],[Customer ID]],customers[Customer ID],customers[Customer Name])</f>
        <v>Kipper Boorn</v>
      </c>
      <c r="G77" t="str">
        <f>IF(_xlfn.XLOOKUP(orders[[#This Row],[Customer ID]],customers[Customer ID],customers[Email])=0,"",_xlfn.XLOOKUP(orders[[#This Row],[Customer ID]],customers[Customer ID],customers[Email]))</f>
        <v>kboorn23@ezinearticles.com</v>
      </c>
      <c r="H77" t="str">
        <f>_xlfn.XLOOKUP(orders[[#This Row],[Customer ID]],customers[Customer ID],customers[Country])</f>
        <v>Ireland</v>
      </c>
      <c r="I77" t="str">
        <f>_xlfn.XLOOKUP(orders[[#This Row],[Product ID]],products[Product ID],products[Coffee Type])</f>
        <v>Robusta</v>
      </c>
      <c r="J77" t="str">
        <f>_xlfn.XLOOKUP(orders[[#This Row],[Product ID]],products[Product ID],products[Roast Type])</f>
        <v xml:space="preserve">Dark </v>
      </c>
      <c r="K77" s="2">
        <f>_xlfn.XLOOKUP(orders[[#This Row],[Product ID]],products[Product ID],products[Size kg])</f>
        <v>1</v>
      </c>
      <c r="L77">
        <f>_xlfn.XLOOKUP(orders[[#This Row],[Product ID]],products[Product ID],products[Unit Price])</f>
        <v>8.9499999999999993</v>
      </c>
      <c r="M77">
        <f>orders[[#This Row],[Unit Price]]*orders[[#This Row],[Quantity]]</f>
        <v>53.699999999999996</v>
      </c>
      <c r="N77">
        <f>_xlfn.XLOOKUP(orders[[#This Row],[Product ID]],products[Product ID],products[Profit]) * orders[[#This Row],[Quantity]]</f>
        <v>3.2220000000000004</v>
      </c>
    </row>
    <row r="78" spans="1:14" x14ac:dyDescent="0.3">
      <c r="A78" t="s">
        <v>5292</v>
      </c>
      <c r="B78" s="1">
        <v>43855</v>
      </c>
      <c r="C78" t="s">
        <v>454</v>
      </c>
      <c r="D78" t="s">
        <v>5293</v>
      </c>
      <c r="E78">
        <v>1</v>
      </c>
      <c r="F78" t="str">
        <f>_xlfn.XLOOKUP(orders[[#This Row],[Customer ID]],customers[Customer ID],customers[Customer Name])</f>
        <v>Melania Beadle</v>
      </c>
      <c r="G78" t="str">
        <f>IF(_xlfn.XLOOKUP(orders[[#This Row],[Customer ID]],customers[Customer ID],customers[Email])=0,"",_xlfn.XLOOKUP(orders[[#This Row],[Customer ID]],customers[Customer ID],customers[Email]))</f>
        <v/>
      </c>
      <c r="H78" t="str">
        <f>_xlfn.XLOOKUP(orders[[#This Row],[Customer ID]],customers[Customer ID],customers[Country])</f>
        <v>Ireland</v>
      </c>
      <c r="I78" t="str">
        <f>_xlfn.XLOOKUP(orders[[#This Row],[Product ID]],products[Product ID],products[Coffee Type])</f>
        <v>Robusta</v>
      </c>
      <c r="J78" t="str">
        <f>_xlfn.XLOOKUP(orders[[#This Row],[Product ID]],products[Product ID],products[Roast Type])</f>
        <v xml:space="preserve">Light </v>
      </c>
      <c r="K78" s="2">
        <f>_xlfn.XLOOKUP(orders[[#This Row],[Product ID]],products[Product ID],products[Size kg])</f>
        <v>0.2</v>
      </c>
      <c r="L78">
        <f>_xlfn.XLOOKUP(orders[[#This Row],[Product ID]],products[Product ID],products[Unit Price])</f>
        <v>3.585</v>
      </c>
      <c r="M78">
        <f>orders[[#This Row],[Unit Price]]*orders[[#This Row],[Quantity]]</f>
        <v>3.585</v>
      </c>
      <c r="N78">
        <f>_xlfn.XLOOKUP(orders[[#This Row],[Product ID]],products[Product ID],products[Profit]) * orders[[#This Row],[Quantity]]</f>
        <v>0.21510000000000001</v>
      </c>
    </row>
    <row r="79" spans="1:14" x14ac:dyDescent="0.3">
      <c r="A79" t="s">
        <v>5294</v>
      </c>
      <c r="B79" s="1">
        <v>43594</v>
      </c>
      <c r="C79" t="s">
        <v>460</v>
      </c>
      <c r="D79" t="s">
        <v>5215</v>
      </c>
      <c r="E79">
        <v>2</v>
      </c>
      <c r="F79" t="str">
        <f>_xlfn.XLOOKUP(orders[[#This Row],[Customer ID]],customers[Customer ID],customers[Customer Name])</f>
        <v>Colene Elgey</v>
      </c>
      <c r="G79" t="str">
        <f>IF(_xlfn.XLOOKUP(orders[[#This Row],[Customer ID]],customers[Customer ID],customers[Email])=0,"",_xlfn.XLOOKUP(orders[[#This Row],[Customer ID]],customers[Customer ID],customers[Email]))</f>
        <v>celgey25@webs.com</v>
      </c>
      <c r="H79" t="str">
        <f>_xlfn.XLOOKUP(orders[[#This Row],[Customer ID]],customers[Customer ID],customers[Country])</f>
        <v>United States</v>
      </c>
      <c r="I79" t="str">
        <f>_xlfn.XLOOKUP(orders[[#This Row],[Product ID]],products[Product ID],products[Coffee Type])</f>
        <v>Excelsa</v>
      </c>
      <c r="J79" t="str">
        <f>_xlfn.XLOOKUP(orders[[#This Row],[Product ID]],products[Product ID],products[Roast Type])</f>
        <v xml:space="preserve">Dark </v>
      </c>
      <c r="K79" s="2">
        <f>_xlfn.XLOOKUP(orders[[#This Row],[Product ID]],products[Product ID],products[Size kg])</f>
        <v>0.2</v>
      </c>
      <c r="L79">
        <f>_xlfn.XLOOKUP(orders[[#This Row],[Product ID]],products[Product ID],products[Unit Price])</f>
        <v>3.645</v>
      </c>
      <c r="M79">
        <f>orders[[#This Row],[Unit Price]]*orders[[#This Row],[Quantity]]</f>
        <v>7.29</v>
      </c>
      <c r="N79">
        <f>_xlfn.XLOOKUP(orders[[#This Row],[Product ID]],products[Product ID],products[Profit]) * orders[[#This Row],[Quantity]]</f>
        <v>0.80200000000000005</v>
      </c>
    </row>
    <row r="80" spans="1:14" x14ac:dyDescent="0.3">
      <c r="A80" t="s">
        <v>5295</v>
      </c>
      <c r="B80" s="1">
        <v>43920</v>
      </c>
      <c r="C80" t="s">
        <v>466</v>
      </c>
      <c r="D80" t="s">
        <v>5225</v>
      </c>
      <c r="E80">
        <v>6</v>
      </c>
      <c r="F80" t="str">
        <f>_xlfn.XLOOKUP(orders[[#This Row],[Customer ID]],customers[Customer ID],customers[Customer Name])</f>
        <v>Lothaire Mizzi</v>
      </c>
      <c r="G80" t="str">
        <f>IF(_xlfn.XLOOKUP(orders[[#This Row],[Customer ID]],customers[Customer ID],customers[Email])=0,"",_xlfn.XLOOKUP(orders[[#This Row],[Customer ID]],customers[Customer ID],customers[Email]))</f>
        <v>lmizzi26@rakuten.co.jp</v>
      </c>
      <c r="H80" t="str">
        <f>_xlfn.XLOOKUP(orders[[#This Row],[Customer ID]],customers[Customer ID],customers[Country])</f>
        <v>United States</v>
      </c>
      <c r="I80" t="str">
        <f>_xlfn.XLOOKUP(orders[[#This Row],[Product ID]],products[Product ID],products[Coffee Type])</f>
        <v>Arabica</v>
      </c>
      <c r="J80" t="str">
        <f>_xlfn.XLOOKUP(orders[[#This Row],[Product ID]],products[Product ID],products[Roast Type])</f>
        <v xml:space="preserve">Medium </v>
      </c>
      <c r="K80" s="2">
        <f>_xlfn.XLOOKUP(orders[[#This Row],[Product ID]],products[Product ID],products[Size kg])</f>
        <v>0.5</v>
      </c>
      <c r="L80">
        <f>_xlfn.XLOOKUP(orders[[#This Row],[Product ID]],products[Product ID],products[Unit Price])</f>
        <v>6.75</v>
      </c>
      <c r="M80">
        <f>orders[[#This Row],[Unit Price]]*orders[[#This Row],[Quantity]]</f>
        <v>40.5</v>
      </c>
      <c r="N80">
        <f>_xlfn.XLOOKUP(orders[[#This Row],[Product ID]],products[Product ID],products[Profit]) * orders[[#This Row],[Quantity]]</f>
        <v>3.6450000000000005</v>
      </c>
    </row>
    <row r="81" spans="1:14" x14ac:dyDescent="0.3">
      <c r="A81" t="s">
        <v>5296</v>
      </c>
      <c r="B81" s="1">
        <v>44633</v>
      </c>
      <c r="C81" t="s">
        <v>472</v>
      </c>
      <c r="D81" t="s">
        <v>5297</v>
      </c>
      <c r="E81">
        <v>4</v>
      </c>
      <c r="F81" t="str">
        <f>_xlfn.XLOOKUP(orders[[#This Row],[Customer ID]],customers[Customer ID],customers[Customer Name])</f>
        <v>Cletis Giacomazzo</v>
      </c>
      <c r="G81" t="str">
        <f>IF(_xlfn.XLOOKUP(orders[[#This Row],[Customer ID]],customers[Customer ID],customers[Email])=0,"",_xlfn.XLOOKUP(orders[[#This Row],[Customer ID]],customers[Customer ID],customers[Email]))</f>
        <v>cgiacomazzo27@jigsy.com</v>
      </c>
      <c r="H81" t="str">
        <f>_xlfn.XLOOKUP(orders[[#This Row],[Customer ID]],customers[Customer ID],customers[Country])</f>
        <v>United States</v>
      </c>
      <c r="I81" t="str">
        <f>_xlfn.XLOOKUP(orders[[#This Row],[Product ID]],products[Product ID],products[Coffee Type])</f>
        <v>Robusta</v>
      </c>
      <c r="J81" t="str">
        <f>_xlfn.XLOOKUP(orders[[#This Row],[Product ID]],products[Product ID],products[Roast Type])</f>
        <v xml:space="preserve">Light </v>
      </c>
      <c r="K81" s="2">
        <f>_xlfn.XLOOKUP(orders[[#This Row],[Product ID]],products[Product ID],products[Size kg])</f>
        <v>1</v>
      </c>
      <c r="L81">
        <f>_xlfn.XLOOKUP(orders[[#This Row],[Product ID]],products[Product ID],products[Unit Price])</f>
        <v>11.95</v>
      </c>
      <c r="M81">
        <f>orders[[#This Row],[Unit Price]]*orders[[#This Row],[Quantity]]</f>
        <v>47.8</v>
      </c>
      <c r="N81">
        <f>_xlfn.XLOOKUP(orders[[#This Row],[Product ID]],products[Product ID],products[Profit]) * orders[[#This Row],[Quantity]]</f>
        <v>2.8679999999999999</v>
      </c>
    </row>
    <row r="82" spans="1:14" x14ac:dyDescent="0.3">
      <c r="A82" t="s">
        <v>5298</v>
      </c>
      <c r="B82" s="1">
        <v>43572</v>
      </c>
      <c r="C82" t="s">
        <v>478</v>
      </c>
      <c r="D82" t="s">
        <v>5299</v>
      </c>
      <c r="E82">
        <v>5</v>
      </c>
      <c r="F82" t="str">
        <f>_xlfn.XLOOKUP(orders[[#This Row],[Customer ID]],customers[Customer ID],customers[Customer Name])</f>
        <v>Ami Arnow</v>
      </c>
      <c r="G82" t="str">
        <f>IF(_xlfn.XLOOKUP(orders[[#This Row],[Customer ID]],customers[Customer ID],customers[Email])=0,"",_xlfn.XLOOKUP(orders[[#This Row],[Customer ID]],customers[Customer ID],customers[Email]))</f>
        <v>aarnow28@arizona.edu</v>
      </c>
      <c r="H82" t="str">
        <f>_xlfn.XLOOKUP(orders[[#This Row],[Customer ID]],customers[Customer ID],customers[Country])</f>
        <v>United States</v>
      </c>
      <c r="I82" t="str">
        <f>_xlfn.XLOOKUP(orders[[#This Row],[Product ID]],products[Product ID],products[Coffee Type])</f>
        <v>Arabica</v>
      </c>
      <c r="J82" t="str">
        <f>_xlfn.XLOOKUP(orders[[#This Row],[Product ID]],products[Product ID],products[Roast Type])</f>
        <v xml:space="preserve">Light </v>
      </c>
      <c r="K82" s="2">
        <f>_xlfn.XLOOKUP(orders[[#This Row],[Product ID]],products[Product ID],products[Size kg])</f>
        <v>0.5</v>
      </c>
      <c r="L82">
        <f>_xlfn.XLOOKUP(orders[[#This Row],[Product ID]],products[Product ID],products[Unit Price])</f>
        <v>7.77</v>
      </c>
      <c r="M82">
        <f>orders[[#This Row],[Unit Price]]*orders[[#This Row],[Quantity]]</f>
        <v>38.849999999999994</v>
      </c>
      <c r="N82">
        <f>_xlfn.XLOOKUP(orders[[#This Row],[Product ID]],products[Product ID],products[Profit]) * orders[[#This Row],[Quantity]]</f>
        <v>3.4965000000000002</v>
      </c>
    </row>
    <row r="83" spans="1:14" x14ac:dyDescent="0.3">
      <c r="A83" t="s">
        <v>5300</v>
      </c>
      <c r="B83" s="1">
        <v>43763</v>
      </c>
      <c r="C83" t="s">
        <v>484</v>
      </c>
      <c r="D83" t="s">
        <v>5247</v>
      </c>
      <c r="E83">
        <v>3</v>
      </c>
      <c r="F83" t="str">
        <f>_xlfn.XLOOKUP(orders[[#This Row],[Customer ID]],customers[Customer ID],customers[Customer Name])</f>
        <v>Sheppard Yann</v>
      </c>
      <c r="G83" t="str">
        <f>IF(_xlfn.XLOOKUP(orders[[#This Row],[Customer ID]],customers[Customer ID],customers[Email])=0,"",_xlfn.XLOOKUP(orders[[#This Row],[Customer ID]],customers[Customer ID],customers[Email]))</f>
        <v>syann29@senate.gov</v>
      </c>
      <c r="H83" t="str">
        <f>_xlfn.XLOOKUP(orders[[#This Row],[Customer ID]],customers[Customer ID],customers[Country])</f>
        <v>United States</v>
      </c>
      <c r="I83" t="str">
        <f>_xlfn.XLOOKUP(orders[[#This Row],[Product ID]],products[Product ID],products[Coffee Type])</f>
        <v>Liberica</v>
      </c>
      <c r="J83" t="str">
        <f>_xlfn.XLOOKUP(orders[[#This Row],[Product ID]],products[Product ID],products[Roast Type])</f>
        <v xml:space="preserve">Light </v>
      </c>
      <c r="K83" s="2">
        <f>_xlfn.XLOOKUP(orders[[#This Row],[Product ID]],products[Product ID],products[Size kg])</f>
        <v>2.5</v>
      </c>
      <c r="L83">
        <f>_xlfn.XLOOKUP(orders[[#This Row],[Product ID]],products[Product ID],products[Unit Price])</f>
        <v>36.454999999999998</v>
      </c>
      <c r="M83">
        <f>orders[[#This Row],[Unit Price]]*orders[[#This Row],[Quantity]]</f>
        <v>109.36499999999999</v>
      </c>
      <c r="N83">
        <f>_xlfn.XLOOKUP(orders[[#This Row],[Product ID]],products[Product ID],products[Profit]) * orders[[#This Row],[Quantity]]</f>
        <v>14.217299999999998</v>
      </c>
    </row>
    <row r="84" spans="1:14" x14ac:dyDescent="0.3">
      <c r="A84" t="s">
        <v>5301</v>
      </c>
      <c r="B84" s="1">
        <v>43721</v>
      </c>
      <c r="C84" t="s">
        <v>490</v>
      </c>
      <c r="D84" t="s">
        <v>5302</v>
      </c>
      <c r="E84">
        <v>3</v>
      </c>
      <c r="F84" t="str">
        <f>_xlfn.XLOOKUP(orders[[#This Row],[Customer ID]],customers[Customer ID],customers[Customer Name])</f>
        <v>Bunny Naulls</v>
      </c>
      <c r="G84" t="str">
        <f>IF(_xlfn.XLOOKUP(orders[[#This Row],[Customer ID]],customers[Customer ID],customers[Email])=0,"",_xlfn.XLOOKUP(orders[[#This Row],[Customer ID]],customers[Customer ID],customers[Email]))</f>
        <v>bnaulls2a@tiny.cc</v>
      </c>
      <c r="H84" t="str">
        <f>_xlfn.XLOOKUP(orders[[#This Row],[Customer ID]],customers[Customer ID],customers[Country])</f>
        <v>Ireland</v>
      </c>
      <c r="I84" t="str">
        <f>_xlfn.XLOOKUP(orders[[#This Row],[Product ID]],products[Product ID],products[Coffee Type])</f>
        <v>Liberica</v>
      </c>
      <c r="J84" t="str">
        <f>_xlfn.XLOOKUP(orders[[#This Row],[Product ID]],products[Product ID],products[Roast Type])</f>
        <v xml:space="preserve">Medium </v>
      </c>
      <c r="K84" s="2">
        <f>_xlfn.XLOOKUP(orders[[#This Row],[Product ID]],products[Product ID],products[Size kg])</f>
        <v>2.5</v>
      </c>
      <c r="L84">
        <f>_xlfn.XLOOKUP(orders[[#This Row],[Product ID]],products[Product ID],products[Unit Price])</f>
        <v>33.465000000000003</v>
      </c>
      <c r="M84">
        <f>orders[[#This Row],[Unit Price]]*orders[[#This Row],[Quantity]]</f>
        <v>100.39500000000001</v>
      </c>
      <c r="N84">
        <f>_xlfn.XLOOKUP(orders[[#This Row],[Product ID]],products[Product ID],products[Profit]) * orders[[#This Row],[Quantity]]</f>
        <v>13.051199999999998</v>
      </c>
    </row>
    <row r="85" spans="1:14" x14ac:dyDescent="0.3">
      <c r="A85" t="s">
        <v>5303</v>
      </c>
      <c r="B85" s="1">
        <v>43933</v>
      </c>
      <c r="C85" t="s">
        <v>497</v>
      </c>
      <c r="D85" t="s">
        <v>5205</v>
      </c>
      <c r="E85">
        <v>4</v>
      </c>
      <c r="F85" t="str">
        <f>_xlfn.XLOOKUP(orders[[#This Row],[Customer ID]],customers[Customer ID],customers[Customer Name])</f>
        <v>Hally Lorait</v>
      </c>
      <c r="G85" t="str">
        <f>IF(_xlfn.XLOOKUP(orders[[#This Row],[Customer ID]],customers[Customer ID],customers[Email])=0,"",_xlfn.XLOOKUP(orders[[#This Row],[Customer ID]],customers[Customer ID],customers[Email]))</f>
        <v/>
      </c>
      <c r="H85" t="str">
        <f>_xlfn.XLOOKUP(orders[[#This Row],[Customer ID]],customers[Customer ID],customers[Country])</f>
        <v>United States</v>
      </c>
      <c r="I85" t="str">
        <f>_xlfn.XLOOKUP(orders[[#This Row],[Product ID]],products[Product ID],products[Coffee Type])</f>
        <v>Robusta</v>
      </c>
      <c r="J85" t="str">
        <f>_xlfn.XLOOKUP(orders[[#This Row],[Product ID]],products[Product ID],products[Roast Type])</f>
        <v xml:space="preserve">Dark </v>
      </c>
      <c r="K85" s="2">
        <f>_xlfn.XLOOKUP(orders[[#This Row],[Product ID]],products[Product ID],products[Size kg])</f>
        <v>2.5</v>
      </c>
      <c r="L85">
        <f>_xlfn.XLOOKUP(orders[[#This Row],[Product ID]],products[Product ID],products[Unit Price])</f>
        <v>20.585000000000001</v>
      </c>
      <c r="M85">
        <f>orders[[#This Row],[Unit Price]]*orders[[#This Row],[Quantity]]</f>
        <v>82.34</v>
      </c>
      <c r="N85">
        <f>_xlfn.XLOOKUP(orders[[#This Row],[Product ID]],products[Product ID],products[Profit]) * orders[[#This Row],[Quantity]]</f>
        <v>4.9404000000000003</v>
      </c>
    </row>
    <row r="86" spans="1:14" x14ac:dyDescent="0.3">
      <c r="A86" t="s">
        <v>5304</v>
      </c>
      <c r="B86" s="1">
        <v>43783</v>
      </c>
      <c r="C86" t="s">
        <v>502</v>
      </c>
      <c r="D86" t="s">
        <v>5235</v>
      </c>
      <c r="E86">
        <v>1</v>
      </c>
      <c r="F86" t="str">
        <f>_xlfn.XLOOKUP(orders[[#This Row],[Customer ID]],customers[Customer ID],customers[Customer Name])</f>
        <v>Zaccaria Sherewood</v>
      </c>
      <c r="G86" t="str">
        <f>IF(_xlfn.XLOOKUP(orders[[#This Row],[Customer ID]],customers[Customer ID],customers[Email])=0,"",_xlfn.XLOOKUP(orders[[#This Row],[Customer ID]],customers[Customer ID],customers[Email]))</f>
        <v>zsherewood2c@apache.org</v>
      </c>
      <c r="H86" t="str">
        <f>_xlfn.XLOOKUP(orders[[#This Row],[Customer ID]],customers[Customer ID],customers[Country])</f>
        <v>United States</v>
      </c>
      <c r="I86" t="str">
        <f>_xlfn.XLOOKUP(orders[[#This Row],[Product ID]],products[Product ID],products[Coffee Type])</f>
        <v>Liberica</v>
      </c>
      <c r="J86" t="str">
        <f>_xlfn.XLOOKUP(orders[[#This Row],[Product ID]],products[Product ID],products[Roast Type])</f>
        <v xml:space="preserve">Light </v>
      </c>
      <c r="K86" s="2">
        <f>_xlfn.XLOOKUP(orders[[#This Row],[Product ID]],products[Product ID],products[Size kg])</f>
        <v>0.5</v>
      </c>
      <c r="L86">
        <f>_xlfn.XLOOKUP(orders[[#This Row],[Product ID]],products[Product ID],products[Unit Price])</f>
        <v>9.51</v>
      </c>
      <c r="M86">
        <f>orders[[#This Row],[Unit Price]]*orders[[#This Row],[Quantity]]</f>
        <v>9.51</v>
      </c>
      <c r="N86">
        <f>_xlfn.XLOOKUP(orders[[#This Row],[Product ID]],products[Product ID],products[Profit]) * orders[[#This Row],[Quantity]]</f>
        <v>1.2363</v>
      </c>
    </row>
    <row r="87" spans="1:14" x14ac:dyDescent="0.3">
      <c r="A87" t="s">
        <v>5305</v>
      </c>
      <c r="B87" s="1">
        <v>43664</v>
      </c>
      <c r="C87" t="s">
        <v>508</v>
      </c>
      <c r="D87" t="s">
        <v>5306</v>
      </c>
      <c r="E87">
        <v>3</v>
      </c>
      <c r="F87" t="str">
        <f>_xlfn.XLOOKUP(orders[[#This Row],[Customer ID]],customers[Customer ID],customers[Customer Name])</f>
        <v>Jeffrey Dufaire</v>
      </c>
      <c r="G87" t="str">
        <f>IF(_xlfn.XLOOKUP(orders[[#This Row],[Customer ID]],customers[Customer ID],customers[Email])=0,"",_xlfn.XLOOKUP(orders[[#This Row],[Customer ID]],customers[Customer ID],customers[Email]))</f>
        <v>jdufaire2d@fc2.com</v>
      </c>
      <c r="H87" t="str">
        <f>_xlfn.XLOOKUP(orders[[#This Row],[Customer ID]],customers[Customer ID],customers[Country])</f>
        <v>United States</v>
      </c>
      <c r="I87" t="str">
        <f>_xlfn.XLOOKUP(orders[[#This Row],[Product ID]],products[Product ID],products[Coffee Type])</f>
        <v>Arabica</v>
      </c>
      <c r="J87" t="str">
        <f>_xlfn.XLOOKUP(orders[[#This Row],[Product ID]],products[Product ID],products[Roast Type])</f>
        <v xml:space="preserve">Light </v>
      </c>
      <c r="K87" s="2">
        <f>_xlfn.XLOOKUP(orders[[#This Row],[Product ID]],products[Product ID],products[Size kg])</f>
        <v>2.5</v>
      </c>
      <c r="L87">
        <f>_xlfn.XLOOKUP(orders[[#This Row],[Product ID]],products[Product ID],products[Unit Price])</f>
        <v>29.785</v>
      </c>
      <c r="M87">
        <f>orders[[#This Row],[Unit Price]]*orders[[#This Row],[Quantity]]</f>
        <v>89.355000000000004</v>
      </c>
      <c r="N87">
        <f>_xlfn.XLOOKUP(orders[[#This Row],[Product ID]],products[Product ID],products[Profit]) * orders[[#This Row],[Quantity]]</f>
        <v>8.0418000000000003</v>
      </c>
    </row>
    <row r="88" spans="1:14" x14ac:dyDescent="0.3">
      <c r="A88" t="s">
        <v>5305</v>
      </c>
      <c r="B88" s="1">
        <v>43664</v>
      </c>
      <c r="C88" t="s">
        <v>508</v>
      </c>
      <c r="D88" t="s">
        <v>5217</v>
      </c>
      <c r="E88">
        <v>4</v>
      </c>
      <c r="F88" t="str">
        <f>_xlfn.XLOOKUP(orders[[#This Row],[Customer ID]],customers[Customer ID],customers[Customer Name])</f>
        <v>Jeffrey Dufaire</v>
      </c>
      <c r="G88" t="str">
        <f>IF(_xlfn.XLOOKUP(orders[[#This Row],[Customer ID]],customers[Customer ID],customers[Email])=0,"",_xlfn.XLOOKUP(orders[[#This Row],[Customer ID]],customers[Customer ID],customers[Email]))</f>
        <v>jdufaire2d@fc2.com</v>
      </c>
      <c r="H88" t="str">
        <f>_xlfn.XLOOKUP(orders[[#This Row],[Customer ID]],customers[Customer ID],customers[Country])</f>
        <v>United States</v>
      </c>
      <c r="I88" t="str">
        <f>_xlfn.XLOOKUP(orders[[#This Row],[Product ID]],products[Product ID],products[Coffee Type])</f>
        <v>Arabica</v>
      </c>
      <c r="J88" t="str">
        <f>_xlfn.XLOOKUP(orders[[#This Row],[Product ID]],products[Product ID],products[Roast Type])</f>
        <v xml:space="preserve">Dark </v>
      </c>
      <c r="K88" s="2">
        <f>_xlfn.XLOOKUP(orders[[#This Row],[Product ID]],products[Product ID],products[Size kg])</f>
        <v>0.2</v>
      </c>
      <c r="L88">
        <f>_xlfn.XLOOKUP(orders[[#This Row],[Product ID]],products[Product ID],products[Unit Price])</f>
        <v>2.9849999999999999</v>
      </c>
      <c r="M88">
        <f>orders[[#This Row],[Unit Price]]*orders[[#This Row],[Quantity]]</f>
        <v>11.94</v>
      </c>
      <c r="N88">
        <f>_xlfn.XLOOKUP(orders[[#This Row],[Product ID]],products[Product ID],products[Profit]) * orders[[#This Row],[Quantity]]</f>
        <v>1.0744</v>
      </c>
    </row>
    <row r="89" spans="1:14" x14ac:dyDescent="0.3">
      <c r="A89" t="s">
        <v>5307</v>
      </c>
      <c r="B89" s="1">
        <v>44289</v>
      </c>
      <c r="C89" t="s">
        <v>517</v>
      </c>
      <c r="D89" t="s">
        <v>5221</v>
      </c>
      <c r="E89">
        <v>3</v>
      </c>
      <c r="F89" t="str">
        <f>_xlfn.XLOOKUP(orders[[#This Row],[Customer ID]],customers[Customer ID],customers[Customer Name])</f>
        <v>Beitris Keaveney</v>
      </c>
      <c r="G89" t="str">
        <f>IF(_xlfn.XLOOKUP(orders[[#This Row],[Customer ID]],customers[Customer ID],customers[Email])=0,"",_xlfn.XLOOKUP(orders[[#This Row],[Customer ID]],customers[Customer ID],customers[Email]))</f>
        <v>bkeaveney2f@netlog.com</v>
      </c>
      <c r="H89" t="str">
        <f>_xlfn.XLOOKUP(orders[[#This Row],[Customer ID]],customers[Customer ID],customers[Country])</f>
        <v>United States</v>
      </c>
      <c r="I89" t="str">
        <f>_xlfn.XLOOKUP(orders[[#This Row],[Product ID]],products[Product ID],products[Coffee Type])</f>
        <v>Arabica</v>
      </c>
      <c r="J89" t="str">
        <f>_xlfn.XLOOKUP(orders[[#This Row],[Product ID]],products[Product ID],products[Roast Type])</f>
        <v xml:space="preserve">Medium </v>
      </c>
      <c r="K89" s="2">
        <f>_xlfn.XLOOKUP(orders[[#This Row],[Product ID]],products[Product ID],products[Size kg])</f>
        <v>1</v>
      </c>
      <c r="L89">
        <f>_xlfn.XLOOKUP(orders[[#This Row],[Product ID]],products[Product ID],products[Unit Price])</f>
        <v>11.25</v>
      </c>
      <c r="M89">
        <f>orders[[#This Row],[Unit Price]]*orders[[#This Row],[Quantity]]</f>
        <v>33.75</v>
      </c>
      <c r="N89">
        <f>_xlfn.XLOOKUP(orders[[#This Row],[Product ID]],products[Product ID],products[Profit]) * orders[[#This Row],[Quantity]]</f>
        <v>3.0374999999999996</v>
      </c>
    </row>
    <row r="90" spans="1:14" x14ac:dyDescent="0.3">
      <c r="A90" t="s">
        <v>5308</v>
      </c>
      <c r="B90" s="1">
        <v>44284</v>
      </c>
      <c r="C90" t="s">
        <v>522</v>
      </c>
      <c r="D90" t="s">
        <v>5297</v>
      </c>
      <c r="E90">
        <v>3</v>
      </c>
      <c r="F90" t="str">
        <f>_xlfn.XLOOKUP(orders[[#This Row],[Customer ID]],customers[Customer ID],customers[Customer Name])</f>
        <v>Elna Grise</v>
      </c>
      <c r="G90" t="str">
        <f>IF(_xlfn.XLOOKUP(orders[[#This Row],[Customer ID]],customers[Customer ID],customers[Email])=0,"",_xlfn.XLOOKUP(orders[[#This Row],[Customer ID]],customers[Customer ID],customers[Email]))</f>
        <v>egrise2g@cargocollective.com</v>
      </c>
      <c r="H90" t="str">
        <f>_xlfn.XLOOKUP(orders[[#This Row],[Customer ID]],customers[Customer ID],customers[Country])</f>
        <v>United States</v>
      </c>
      <c r="I90" t="str">
        <f>_xlfn.XLOOKUP(orders[[#This Row],[Product ID]],products[Product ID],products[Coffee Type])</f>
        <v>Robusta</v>
      </c>
      <c r="J90" t="str">
        <f>_xlfn.XLOOKUP(orders[[#This Row],[Product ID]],products[Product ID],products[Roast Type])</f>
        <v xml:space="preserve">Light </v>
      </c>
      <c r="K90" s="2">
        <f>_xlfn.XLOOKUP(orders[[#This Row],[Product ID]],products[Product ID],products[Size kg])</f>
        <v>1</v>
      </c>
      <c r="L90">
        <f>_xlfn.XLOOKUP(orders[[#This Row],[Product ID]],products[Product ID],products[Unit Price])</f>
        <v>11.95</v>
      </c>
      <c r="M90">
        <f>orders[[#This Row],[Unit Price]]*orders[[#This Row],[Quantity]]</f>
        <v>35.849999999999994</v>
      </c>
      <c r="N90">
        <f>_xlfn.XLOOKUP(orders[[#This Row],[Product ID]],products[Product ID],products[Profit]) * orders[[#This Row],[Quantity]]</f>
        <v>2.1509999999999998</v>
      </c>
    </row>
    <row r="91" spans="1:14" x14ac:dyDescent="0.3">
      <c r="A91" t="s">
        <v>5309</v>
      </c>
      <c r="B91" s="1">
        <v>44545</v>
      </c>
      <c r="C91" t="s">
        <v>527</v>
      </c>
      <c r="D91" t="s">
        <v>5186</v>
      </c>
      <c r="E91">
        <v>6</v>
      </c>
      <c r="F91" t="str">
        <f>_xlfn.XLOOKUP(orders[[#This Row],[Customer ID]],customers[Customer ID],customers[Customer Name])</f>
        <v>Torie Gottelier</v>
      </c>
      <c r="G91" t="str">
        <f>IF(_xlfn.XLOOKUP(orders[[#This Row],[Customer ID]],customers[Customer ID],customers[Email])=0,"",_xlfn.XLOOKUP(orders[[#This Row],[Customer ID]],customers[Customer ID],customers[Email]))</f>
        <v>tgottelier2h@vistaprint.com</v>
      </c>
      <c r="H91" t="str">
        <f>_xlfn.XLOOKUP(orders[[#This Row],[Customer ID]],customers[Customer ID],customers[Country])</f>
        <v>United States</v>
      </c>
      <c r="I91" t="str">
        <f>_xlfn.XLOOKUP(orders[[#This Row],[Product ID]],products[Product ID],products[Coffee Type])</f>
        <v>Arabica</v>
      </c>
      <c r="J91" t="str">
        <f>_xlfn.XLOOKUP(orders[[#This Row],[Product ID]],products[Product ID],products[Roast Type])</f>
        <v xml:space="preserve">Light </v>
      </c>
      <c r="K91" s="2">
        <f>_xlfn.XLOOKUP(orders[[#This Row],[Product ID]],products[Product ID],products[Size kg])</f>
        <v>1</v>
      </c>
      <c r="L91">
        <f>_xlfn.XLOOKUP(orders[[#This Row],[Product ID]],products[Product ID],products[Unit Price])</f>
        <v>12.95</v>
      </c>
      <c r="M91">
        <f>orders[[#This Row],[Unit Price]]*orders[[#This Row],[Quantity]]</f>
        <v>77.699999999999989</v>
      </c>
      <c r="N91">
        <f>_xlfn.XLOOKUP(orders[[#This Row],[Product ID]],products[Product ID],products[Profit]) * orders[[#This Row],[Quantity]]</f>
        <v>6.9930000000000003</v>
      </c>
    </row>
    <row r="92" spans="1:14" x14ac:dyDescent="0.3">
      <c r="A92" t="s">
        <v>5310</v>
      </c>
      <c r="B92" s="1">
        <v>43971</v>
      </c>
      <c r="C92" t="s">
        <v>533</v>
      </c>
      <c r="D92" t="s">
        <v>5186</v>
      </c>
      <c r="E92">
        <v>4</v>
      </c>
      <c r="F92" t="str">
        <f>_xlfn.XLOOKUP(orders[[#This Row],[Customer ID]],customers[Customer ID],customers[Customer Name])</f>
        <v>Loydie Langlais</v>
      </c>
      <c r="G92" t="str">
        <f>IF(_xlfn.XLOOKUP(orders[[#This Row],[Customer ID]],customers[Customer ID],customers[Email])=0,"",_xlfn.XLOOKUP(orders[[#This Row],[Customer ID]],customers[Customer ID],customers[Email]))</f>
        <v/>
      </c>
      <c r="H92" t="str">
        <f>_xlfn.XLOOKUP(orders[[#This Row],[Customer ID]],customers[Customer ID],customers[Country])</f>
        <v>Ireland</v>
      </c>
      <c r="I92" t="str">
        <f>_xlfn.XLOOKUP(orders[[#This Row],[Product ID]],products[Product ID],products[Coffee Type])</f>
        <v>Arabica</v>
      </c>
      <c r="J92" t="str">
        <f>_xlfn.XLOOKUP(orders[[#This Row],[Product ID]],products[Product ID],products[Roast Type])</f>
        <v xml:space="preserve">Light </v>
      </c>
      <c r="K92" s="2">
        <f>_xlfn.XLOOKUP(orders[[#This Row],[Product ID]],products[Product ID],products[Size kg])</f>
        <v>1</v>
      </c>
      <c r="L92">
        <f>_xlfn.XLOOKUP(orders[[#This Row],[Product ID]],products[Product ID],products[Unit Price])</f>
        <v>12.95</v>
      </c>
      <c r="M92">
        <f>orders[[#This Row],[Unit Price]]*orders[[#This Row],[Quantity]]</f>
        <v>51.8</v>
      </c>
      <c r="N92">
        <f>_xlfn.XLOOKUP(orders[[#This Row],[Product ID]],products[Product ID],products[Profit]) * orders[[#This Row],[Quantity]]</f>
        <v>4.6619999999999999</v>
      </c>
    </row>
    <row r="93" spans="1:14" x14ac:dyDescent="0.3">
      <c r="A93" t="s">
        <v>5311</v>
      </c>
      <c r="B93" s="1">
        <v>44137</v>
      </c>
      <c r="C93" t="s">
        <v>537</v>
      </c>
      <c r="D93" t="s">
        <v>5286</v>
      </c>
      <c r="E93">
        <v>4</v>
      </c>
      <c r="F93" t="str">
        <f>_xlfn.XLOOKUP(orders[[#This Row],[Customer ID]],customers[Customer ID],customers[Customer Name])</f>
        <v>Adham Greenhead</v>
      </c>
      <c r="G93" t="str">
        <f>IF(_xlfn.XLOOKUP(orders[[#This Row],[Customer ID]],customers[Customer ID],customers[Email])=0,"",_xlfn.XLOOKUP(orders[[#This Row],[Customer ID]],customers[Customer ID],customers[Email]))</f>
        <v>agreenhead2j@dailymail.co.uk</v>
      </c>
      <c r="H93" t="str">
        <f>_xlfn.XLOOKUP(orders[[#This Row],[Customer ID]],customers[Customer ID],customers[Country])</f>
        <v>United States</v>
      </c>
      <c r="I93" t="str">
        <f>_xlfn.XLOOKUP(orders[[#This Row],[Product ID]],products[Product ID],products[Coffee Type])</f>
        <v>Arabica</v>
      </c>
      <c r="J93" t="str">
        <f>_xlfn.XLOOKUP(orders[[#This Row],[Product ID]],products[Product ID],products[Roast Type])</f>
        <v xml:space="preserve">Medium </v>
      </c>
      <c r="K93" s="2">
        <f>_xlfn.XLOOKUP(orders[[#This Row],[Product ID]],products[Product ID],products[Size kg])</f>
        <v>2.5</v>
      </c>
      <c r="L93">
        <f>_xlfn.XLOOKUP(orders[[#This Row],[Product ID]],products[Product ID],products[Unit Price])</f>
        <v>25.875</v>
      </c>
      <c r="M93">
        <f>orders[[#This Row],[Unit Price]]*orders[[#This Row],[Quantity]]</f>
        <v>103.5</v>
      </c>
      <c r="N93">
        <f>_xlfn.XLOOKUP(orders[[#This Row],[Product ID]],products[Product ID],products[Profit]) * orders[[#This Row],[Quantity]]</f>
        <v>9.3148</v>
      </c>
    </row>
    <row r="94" spans="1:14" x14ac:dyDescent="0.3">
      <c r="A94" t="s">
        <v>5312</v>
      </c>
      <c r="B94" s="1">
        <v>44037</v>
      </c>
      <c r="C94" t="s">
        <v>543</v>
      </c>
      <c r="D94" t="s">
        <v>5267</v>
      </c>
      <c r="E94">
        <v>3</v>
      </c>
      <c r="F94" t="str">
        <f>_xlfn.XLOOKUP(orders[[#This Row],[Customer ID]],customers[Customer ID],customers[Customer Name])</f>
        <v>Hamish MacSherry</v>
      </c>
      <c r="G94" t="str">
        <f>IF(_xlfn.XLOOKUP(orders[[#This Row],[Customer ID]],customers[Customer ID],customers[Email])=0,"",_xlfn.XLOOKUP(orders[[#This Row],[Customer ID]],customers[Customer ID],customers[Email]))</f>
        <v/>
      </c>
      <c r="H94" t="str">
        <f>_xlfn.XLOOKUP(orders[[#This Row],[Customer ID]],customers[Customer ID],customers[Country])</f>
        <v>United States</v>
      </c>
      <c r="I94" t="str">
        <f>_xlfn.XLOOKUP(orders[[#This Row],[Product ID]],products[Product ID],products[Coffee Type])</f>
        <v>Excelsa</v>
      </c>
      <c r="J94" t="str">
        <f>_xlfn.XLOOKUP(orders[[#This Row],[Product ID]],products[Product ID],products[Roast Type])</f>
        <v xml:space="preserve">Light </v>
      </c>
      <c r="K94" s="2">
        <f>_xlfn.XLOOKUP(orders[[#This Row],[Product ID]],products[Product ID],products[Size kg])</f>
        <v>1</v>
      </c>
      <c r="L94">
        <f>_xlfn.XLOOKUP(orders[[#This Row],[Product ID]],products[Product ID],products[Unit Price])</f>
        <v>14.85</v>
      </c>
      <c r="M94">
        <f>orders[[#This Row],[Unit Price]]*orders[[#This Row],[Quantity]]</f>
        <v>44.55</v>
      </c>
      <c r="N94">
        <f>_xlfn.XLOOKUP(orders[[#This Row],[Product ID]],products[Product ID],products[Profit]) * orders[[#This Row],[Quantity]]</f>
        <v>4.9005000000000001</v>
      </c>
    </row>
    <row r="95" spans="1:14" x14ac:dyDescent="0.3">
      <c r="A95" t="s">
        <v>5313</v>
      </c>
      <c r="B95" s="1">
        <v>43538</v>
      </c>
      <c r="C95" t="s">
        <v>548</v>
      </c>
      <c r="D95" t="s">
        <v>5289</v>
      </c>
      <c r="E95">
        <v>4</v>
      </c>
      <c r="F95" t="str">
        <f>_xlfn.XLOOKUP(orders[[#This Row],[Customer ID]],customers[Customer ID],customers[Customer Name])</f>
        <v>Else Langcaster</v>
      </c>
      <c r="G95" t="str">
        <f>IF(_xlfn.XLOOKUP(orders[[#This Row],[Customer ID]],customers[Customer ID],customers[Email])=0,"",_xlfn.XLOOKUP(orders[[#This Row],[Customer ID]],customers[Customer ID],customers[Email]))</f>
        <v>elangcaster2l@spotify.com</v>
      </c>
      <c r="H95" t="str">
        <f>_xlfn.XLOOKUP(orders[[#This Row],[Customer ID]],customers[Customer ID],customers[Country])</f>
        <v>United Kingdom</v>
      </c>
      <c r="I95" t="str">
        <f>_xlfn.XLOOKUP(orders[[#This Row],[Product ID]],products[Product ID],products[Coffee Type])</f>
        <v>Excelsa</v>
      </c>
      <c r="J95" t="str">
        <f>_xlfn.XLOOKUP(orders[[#This Row],[Product ID]],products[Product ID],products[Roast Type])</f>
        <v xml:space="preserve">Light </v>
      </c>
      <c r="K95" s="2">
        <f>_xlfn.XLOOKUP(orders[[#This Row],[Product ID]],products[Product ID],products[Size kg])</f>
        <v>0.5</v>
      </c>
      <c r="L95">
        <f>_xlfn.XLOOKUP(orders[[#This Row],[Product ID]],products[Product ID],products[Unit Price])</f>
        <v>8.91</v>
      </c>
      <c r="M95">
        <f>orders[[#This Row],[Unit Price]]*orders[[#This Row],[Quantity]]</f>
        <v>35.64</v>
      </c>
      <c r="N95">
        <f>_xlfn.XLOOKUP(orders[[#This Row],[Product ID]],products[Product ID],products[Profit]) * orders[[#This Row],[Quantity]]</f>
        <v>3.9203999999999999</v>
      </c>
    </row>
    <row r="96" spans="1:14" x14ac:dyDescent="0.3">
      <c r="A96" t="s">
        <v>5314</v>
      </c>
      <c r="B96" s="1">
        <v>44014</v>
      </c>
      <c r="C96" t="s">
        <v>555</v>
      </c>
      <c r="D96" t="s">
        <v>5217</v>
      </c>
      <c r="E96">
        <v>6</v>
      </c>
      <c r="F96" t="str">
        <f>_xlfn.XLOOKUP(orders[[#This Row],[Customer ID]],customers[Customer ID],customers[Customer Name])</f>
        <v>Rudy Farquharson</v>
      </c>
      <c r="G96" t="str">
        <f>IF(_xlfn.XLOOKUP(orders[[#This Row],[Customer ID]],customers[Customer ID],customers[Email])=0,"",_xlfn.XLOOKUP(orders[[#This Row],[Customer ID]],customers[Customer ID],customers[Email]))</f>
        <v/>
      </c>
      <c r="H96" t="str">
        <f>_xlfn.XLOOKUP(orders[[#This Row],[Customer ID]],customers[Customer ID],customers[Country])</f>
        <v>Ireland</v>
      </c>
      <c r="I96" t="str">
        <f>_xlfn.XLOOKUP(orders[[#This Row],[Product ID]],products[Product ID],products[Coffee Type])</f>
        <v>Arabica</v>
      </c>
      <c r="J96" t="str">
        <f>_xlfn.XLOOKUP(orders[[#This Row],[Product ID]],products[Product ID],products[Roast Type])</f>
        <v xml:space="preserve">Dark </v>
      </c>
      <c r="K96" s="2">
        <f>_xlfn.XLOOKUP(orders[[#This Row],[Product ID]],products[Product ID],products[Size kg])</f>
        <v>0.2</v>
      </c>
      <c r="L96">
        <f>_xlfn.XLOOKUP(orders[[#This Row],[Product ID]],products[Product ID],products[Unit Price])</f>
        <v>2.9849999999999999</v>
      </c>
      <c r="M96">
        <f>orders[[#This Row],[Unit Price]]*orders[[#This Row],[Quantity]]</f>
        <v>17.91</v>
      </c>
      <c r="N96">
        <f>_xlfn.XLOOKUP(orders[[#This Row],[Product ID]],products[Product ID],products[Profit]) * orders[[#This Row],[Quantity]]</f>
        <v>1.6116000000000001</v>
      </c>
    </row>
    <row r="97" spans="1:14" x14ac:dyDescent="0.3">
      <c r="A97" t="s">
        <v>5315</v>
      </c>
      <c r="B97" s="1">
        <v>43816</v>
      </c>
      <c r="C97" t="s">
        <v>560</v>
      </c>
      <c r="D97" t="s">
        <v>5286</v>
      </c>
      <c r="E97">
        <v>6</v>
      </c>
      <c r="F97" t="str">
        <f>_xlfn.XLOOKUP(orders[[#This Row],[Customer ID]],customers[Customer ID],customers[Customer Name])</f>
        <v>Norene Magauran</v>
      </c>
      <c r="G97" t="str">
        <f>IF(_xlfn.XLOOKUP(orders[[#This Row],[Customer ID]],customers[Customer ID],customers[Email])=0,"",_xlfn.XLOOKUP(orders[[#This Row],[Customer ID]],customers[Customer ID],customers[Email]))</f>
        <v>nmagauran2n@51.la</v>
      </c>
      <c r="H97" t="str">
        <f>_xlfn.XLOOKUP(orders[[#This Row],[Customer ID]],customers[Customer ID],customers[Country])</f>
        <v>United States</v>
      </c>
      <c r="I97" t="str">
        <f>_xlfn.XLOOKUP(orders[[#This Row],[Product ID]],products[Product ID],products[Coffee Type])</f>
        <v>Arabica</v>
      </c>
      <c r="J97" t="str">
        <f>_xlfn.XLOOKUP(orders[[#This Row],[Product ID]],products[Product ID],products[Roast Type])</f>
        <v xml:space="preserve">Medium </v>
      </c>
      <c r="K97" s="2">
        <f>_xlfn.XLOOKUP(orders[[#This Row],[Product ID]],products[Product ID],products[Size kg])</f>
        <v>2.5</v>
      </c>
      <c r="L97">
        <f>_xlfn.XLOOKUP(orders[[#This Row],[Product ID]],products[Product ID],products[Unit Price])</f>
        <v>25.875</v>
      </c>
      <c r="M97">
        <f>orders[[#This Row],[Unit Price]]*orders[[#This Row],[Quantity]]</f>
        <v>155.25</v>
      </c>
      <c r="N97">
        <f>_xlfn.XLOOKUP(orders[[#This Row],[Product ID]],products[Product ID],products[Profit]) * orders[[#This Row],[Quantity]]</f>
        <v>13.972200000000001</v>
      </c>
    </row>
    <row r="98" spans="1:14" x14ac:dyDescent="0.3">
      <c r="A98" t="s">
        <v>5316</v>
      </c>
      <c r="B98" s="1">
        <v>44171</v>
      </c>
      <c r="C98" t="s">
        <v>564</v>
      </c>
      <c r="D98" t="s">
        <v>5217</v>
      </c>
      <c r="E98">
        <v>2</v>
      </c>
      <c r="F98" t="str">
        <f>_xlfn.XLOOKUP(orders[[#This Row],[Customer ID]],customers[Customer ID],customers[Customer Name])</f>
        <v>Vicki Kirdsch</v>
      </c>
      <c r="G98" t="str">
        <f>IF(_xlfn.XLOOKUP(orders[[#This Row],[Customer ID]],customers[Customer ID],customers[Email])=0,"",_xlfn.XLOOKUP(orders[[#This Row],[Customer ID]],customers[Customer ID],customers[Email]))</f>
        <v>vkirdsch2o@google.fr</v>
      </c>
      <c r="H98" t="str">
        <f>_xlfn.XLOOKUP(orders[[#This Row],[Customer ID]],customers[Customer ID],customers[Country])</f>
        <v>United States</v>
      </c>
      <c r="I98" t="str">
        <f>_xlfn.XLOOKUP(orders[[#This Row],[Product ID]],products[Product ID],products[Coffee Type])</f>
        <v>Arabica</v>
      </c>
      <c r="J98" t="str">
        <f>_xlfn.XLOOKUP(orders[[#This Row],[Product ID]],products[Product ID],products[Roast Type])</f>
        <v xml:space="preserve">Dark </v>
      </c>
      <c r="K98" s="2">
        <f>_xlfn.XLOOKUP(orders[[#This Row],[Product ID]],products[Product ID],products[Size kg])</f>
        <v>0.2</v>
      </c>
      <c r="L98">
        <f>_xlfn.XLOOKUP(orders[[#This Row],[Product ID]],products[Product ID],products[Unit Price])</f>
        <v>2.9849999999999999</v>
      </c>
      <c r="M98">
        <f>orders[[#This Row],[Unit Price]]*orders[[#This Row],[Quantity]]</f>
        <v>5.97</v>
      </c>
      <c r="N98">
        <f>_xlfn.XLOOKUP(orders[[#This Row],[Product ID]],products[Product ID],products[Profit]) * orders[[#This Row],[Quantity]]</f>
        <v>0.53720000000000001</v>
      </c>
    </row>
    <row r="99" spans="1:14" x14ac:dyDescent="0.3">
      <c r="A99" t="s">
        <v>5317</v>
      </c>
      <c r="B99" s="1">
        <v>44259</v>
      </c>
      <c r="C99" t="s">
        <v>568</v>
      </c>
      <c r="D99" t="s">
        <v>5225</v>
      </c>
      <c r="E99">
        <v>2</v>
      </c>
      <c r="F99" t="str">
        <f>_xlfn.XLOOKUP(orders[[#This Row],[Customer ID]],customers[Customer ID],customers[Customer Name])</f>
        <v>Ilysa Whapple</v>
      </c>
      <c r="G99" t="str">
        <f>IF(_xlfn.XLOOKUP(orders[[#This Row],[Customer ID]],customers[Customer ID],customers[Email])=0,"",_xlfn.XLOOKUP(orders[[#This Row],[Customer ID]],customers[Customer ID],customers[Email]))</f>
        <v>iwhapple2p@com.com</v>
      </c>
      <c r="H99" t="str">
        <f>_xlfn.XLOOKUP(orders[[#This Row],[Customer ID]],customers[Customer ID],customers[Country])</f>
        <v>United States</v>
      </c>
      <c r="I99" t="str">
        <f>_xlfn.XLOOKUP(orders[[#This Row],[Product ID]],products[Product ID],products[Coffee Type])</f>
        <v>Arabica</v>
      </c>
      <c r="J99" t="str">
        <f>_xlfn.XLOOKUP(orders[[#This Row],[Product ID]],products[Product ID],products[Roast Type])</f>
        <v xml:space="preserve">Medium </v>
      </c>
      <c r="K99" s="2">
        <f>_xlfn.XLOOKUP(orders[[#This Row],[Product ID]],products[Product ID],products[Size kg])</f>
        <v>0.5</v>
      </c>
      <c r="L99">
        <f>_xlfn.XLOOKUP(orders[[#This Row],[Product ID]],products[Product ID],products[Unit Price])</f>
        <v>6.75</v>
      </c>
      <c r="M99">
        <f>orders[[#This Row],[Unit Price]]*orders[[#This Row],[Quantity]]</f>
        <v>13.5</v>
      </c>
      <c r="N99">
        <f>_xlfn.XLOOKUP(orders[[#This Row],[Product ID]],products[Product ID],products[Profit]) * orders[[#This Row],[Quantity]]</f>
        <v>1.2150000000000001</v>
      </c>
    </row>
    <row r="100" spans="1:14" x14ac:dyDescent="0.3">
      <c r="A100" t="s">
        <v>5318</v>
      </c>
      <c r="B100" s="1">
        <v>44394</v>
      </c>
      <c r="C100" t="s">
        <v>573</v>
      </c>
      <c r="D100" t="s">
        <v>5217</v>
      </c>
      <c r="E100">
        <v>1</v>
      </c>
      <c r="F100" t="str">
        <f>_xlfn.XLOOKUP(orders[[#This Row],[Customer ID]],customers[Customer ID],customers[Customer Name])</f>
        <v>Ruy Cancellieri</v>
      </c>
      <c r="G100" t="str">
        <f>IF(_xlfn.XLOOKUP(orders[[#This Row],[Customer ID]],customers[Customer ID],customers[Email])=0,"",_xlfn.XLOOKUP(orders[[#This Row],[Customer ID]],customers[Customer ID],customers[Email]))</f>
        <v/>
      </c>
      <c r="H100" t="str">
        <f>_xlfn.XLOOKUP(orders[[#This Row],[Customer ID]],customers[Customer ID],customers[Country])</f>
        <v>Ireland</v>
      </c>
      <c r="I100" t="str">
        <f>_xlfn.XLOOKUP(orders[[#This Row],[Product ID]],products[Product ID],products[Coffee Type])</f>
        <v>Arabica</v>
      </c>
      <c r="J100" t="str">
        <f>_xlfn.XLOOKUP(orders[[#This Row],[Product ID]],products[Product ID],products[Roast Type])</f>
        <v xml:space="preserve">Dark </v>
      </c>
      <c r="K100" s="2">
        <f>_xlfn.XLOOKUP(orders[[#This Row],[Product ID]],products[Product ID],products[Size kg])</f>
        <v>0.2</v>
      </c>
      <c r="L100">
        <f>_xlfn.XLOOKUP(orders[[#This Row],[Product ID]],products[Product ID],products[Unit Price])</f>
        <v>2.9849999999999999</v>
      </c>
      <c r="M100">
        <f>orders[[#This Row],[Unit Price]]*orders[[#This Row],[Quantity]]</f>
        <v>2.9849999999999999</v>
      </c>
      <c r="N100">
        <f>_xlfn.XLOOKUP(orders[[#This Row],[Product ID]],products[Product ID],products[Profit]) * orders[[#This Row],[Quantity]]</f>
        <v>0.26860000000000001</v>
      </c>
    </row>
    <row r="101" spans="1:14" x14ac:dyDescent="0.3">
      <c r="A101" t="s">
        <v>5319</v>
      </c>
      <c r="B101" s="1">
        <v>44139</v>
      </c>
      <c r="C101" t="s">
        <v>579</v>
      </c>
      <c r="D101" t="s">
        <v>5231</v>
      </c>
      <c r="E101">
        <v>3</v>
      </c>
      <c r="F101" t="str">
        <f>_xlfn.XLOOKUP(orders[[#This Row],[Customer ID]],customers[Customer ID],customers[Customer Name])</f>
        <v>Aube Follett</v>
      </c>
      <c r="G101" t="str">
        <f>IF(_xlfn.XLOOKUP(orders[[#This Row],[Customer ID]],customers[Customer ID],customers[Email])=0,"",_xlfn.XLOOKUP(orders[[#This Row],[Customer ID]],customers[Customer ID],customers[Email]))</f>
        <v/>
      </c>
      <c r="H101" t="str">
        <f>_xlfn.XLOOKUP(orders[[#This Row],[Customer ID]],customers[Customer ID],customers[Country])</f>
        <v>United States</v>
      </c>
      <c r="I101" t="str">
        <f>_xlfn.XLOOKUP(orders[[#This Row],[Product ID]],products[Product ID],products[Coffee Type])</f>
        <v>Liberica</v>
      </c>
      <c r="J101" t="str">
        <f>_xlfn.XLOOKUP(orders[[#This Row],[Product ID]],products[Product ID],products[Roast Type])</f>
        <v xml:space="preserve">Medium </v>
      </c>
      <c r="K101" s="2">
        <f>_xlfn.XLOOKUP(orders[[#This Row],[Product ID]],products[Product ID],products[Size kg])</f>
        <v>0.2</v>
      </c>
      <c r="L101">
        <f>_xlfn.XLOOKUP(orders[[#This Row],[Product ID]],products[Product ID],products[Unit Price])</f>
        <v>4.3650000000000002</v>
      </c>
      <c r="M101">
        <f>orders[[#This Row],[Unit Price]]*orders[[#This Row],[Quantity]]</f>
        <v>13.095000000000001</v>
      </c>
      <c r="N101">
        <f>_xlfn.XLOOKUP(orders[[#This Row],[Product ID]],products[Product ID],products[Profit]) * orders[[#This Row],[Quantity]]</f>
        <v>1.7025000000000001</v>
      </c>
    </row>
    <row r="102" spans="1:14" x14ac:dyDescent="0.3">
      <c r="A102" t="s">
        <v>5320</v>
      </c>
      <c r="B102" s="1">
        <v>44291</v>
      </c>
      <c r="C102" t="s">
        <v>583</v>
      </c>
      <c r="D102" t="s">
        <v>5254</v>
      </c>
      <c r="E102">
        <v>2</v>
      </c>
      <c r="F102" t="str">
        <f>_xlfn.XLOOKUP(orders[[#This Row],[Customer ID]],customers[Customer ID],customers[Customer Name])</f>
        <v>Rudiger Di Bartolomeo</v>
      </c>
      <c r="G102" t="str">
        <f>IF(_xlfn.XLOOKUP(orders[[#This Row],[Customer ID]],customers[Customer ID],customers[Email])=0,"",_xlfn.XLOOKUP(orders[[#This Row],[Customer ID]],customers[Customer ID],customers[Email]))</f>
        <v/>
      </c>
      <c r="H102" t="str">
        <f>_xlfn.XLOOKUP(orders[[#This Row],[Customer ID]],customers[Customer ID],customers[Country])</f>
        <v>United States</v>
      </c>
      <c r="I102" t="str">
        <f>_xlfn.XLOOKUP(orders[[#This Row],[Product ID]],products[Product ID],products[Coffee Type])</f>
        <v>Arabica</v>
      </c>
      <c r="J102" t="str">
        <f>_xlfn.XLOOKUP(orders[[#This Row],[Product ID]],products[Product ID],products[Roast Type])</f>
        <v xml:space="preserve">Light </v>
      </c>
      <c r="K102" s="2">
        <f>_xlfn.XLOOKUP(orders[[#This Row],[Product ID]],products[Product ID],products[Size kg])</f>
        <v>0.2</v>
      </c>
      <c r="L102">
        <f>_xlfn.XLOOKUP(orders[[#This Row],[Product ID]],products[Product ID],products[Unit Price])</f>
        <v>3.8849999999999998</v>
      </c>
      <c r="M102">
        <f>orders[[#This Row],[Unit Price]]*orders[[#This Row],[Quantity]]</f>
        <v>7.77</v>
      </c>
      <c r="N102">
        <f>_xlfn.XLOOKUP(orders[[#This Row],[Product ID]],products[Product ID],products[Profit]) * orders[[#This Row],[Quantity]]</f>
        <v>0.69920000000000004</v>
      </c>
    </row>
    <row r="103" spans="1:14" x14ac:dyDescent="0.3">
      <c r="A103" t="s">
        <v>5321</v>
      </c>
      <c r="B103" s="1">
        <v>43891</v>
      </c>
      <c r="C103" t="s">
        <v>588</v>
      </c>
      <c r="D103" t="s">
        <v>5250</v>
      </c>
      <c r="E103">
        <v>5</v>
      </c>
      <c r="F103" t="str">
        <f>_xlfn.XLOOKUP(orders[[#This Row],[Customer ID]],customers[Customer ID],customers[Customer Name])</f>
        <v>Nickey Youles</v>
      </c>
      <c r="G103" t="str">
        <f>IF(_xlfn.XLOOKUP(orders[[#This Row],[Customer ID]],customers[Customer ID],customers[Email])=0,"",_xlfn.XLOOKUP(orders[[#This Row],[Customer ID]],customers[Customer ID],customers[Email]))</f>
        <v>nyoules2t@reference.com</v>
      </c>
      <c r="H103" t="str">
        <f>_xlfn.XLOOKUP(orders[[#This Row],[Customer ID]],customers[Customer ID],customers[Country])</f>
        <v>Ireland</v>
      </c>
      <c r="I103" t="str">
        <f>_xlfn.XLOOKUP(orders[[#This Row],[Product ID]],products[Product ID],products[Coffee Type])</f>
        <v>Liberica</v>
      </c>
      <c r="J103" t="str">
        <f>_xlfn.XLOOKUP(orders[[#This Row],[Product ID]],products[Product ID],products[Roast Type])</f>
        <v xml:space="preserve">Dark </v>
      </c>
      <c r="K103" s="2">
        <f>_xlfn.XLOOKUP(orders[[#This Row],[Product ID]],products[Product ID],products[Size kg])</f>
        <v>2.5</v>
      </c>
      <c r="L103">
        <f>_xlfn.XLOOKUP(orders[[#This Row],[Product ID]],products[Product ID],products[Unit Price])</f>
        <v>29.785</v>
      </c>
      <c r="M103">
        <f>orders[[#This Row],[Unit Price]]*orders[[#This Row],[Quantity]]</f>
        <v>148.92500000000001</v>
      </c>
      <c r="N103">
        <f>_xlfn.XLOOKUP(orders[[#This Row],[Product ID]],products[Product ID],products[Profit]) * orders[[#This Row],[Quantity]]</f>
        <v>19.36</v>
      </c>
    </row>
    <row r="104" spans="1:14" x14ac:dyDescent="0.3">
      <c r="A104" t="s">
        <v>5322</v>
      </c>
      <c r="B104" s="1">
        <v>44488</v>
      </c>
      <c r="C104" t="s">
        <v>595</v>
      </c>
      <c r="D104" t="s">
        <v>5191</v>
      </c>
      <c r="E104">
        <v>3</v>
      </c>
      <c r="F104" t="str">
        <f>_xlfn.XLOOKUP(orders[[#This Row],[Customer ID]],customers[Customer ID],customers[Customer Name])</f>
        <v>Dyanna Aizikovitz</v>
      </c>
      <c r="G104" t="str">
        <f>IF(_xlfn.XLOOKUP(orders[[#This Row],[Customer ID]],customers[Customer ID],customers[Email])=0,"",_xlfn.XLOOKUP(orders[[#This Row],[Customer ID]],customers[Customer ID],customers[Email]))</f>
        <v>daizikovitz2u@answers.com</v>
      </c>
      <c r="H104" t="str">
        <f>_xlfn.XLOOKUP(orders[[#This Row],[Customer ID]],customers[Customer ID],customers[Country])</f>
        <v>Ireland</v>
      </c>
      <c r="I104" t="str">
        <f>_xlfn.XLOOKUP(orders[[#This Row],[Product ID]],products[Product ID],products[Coffee Type])</f>
        <v>Liberica</v>
      </c>
      <c r="J104" t="str">
        <f>_xlfn.XLOOKUP(orders[[#This Row],[Product ID]],products[Product ID],products[Roast Type])</f>
        <v xml:space="preserve">Dark </v>
      </c>
      <c r="K104" s="2">
        <f>_xlfn.XLOOKUP(orders[[#This Row],[Product ID]],products[Product ID],products[Size kg])</f>
        <v>1</v>
      </c>
      <c r="L104">
        <f>_xlfn.XLOOKUP(orders[[#This Row],[Product ID]],products[Product ID],products[Unit Price])</f>
        <v>12.95</v>
      </c>
      <c r="M104">
        <f>orders[[#This Row],[Unit Price]]*orders[[#This Row],[Quantity]]</f>
        <v>38.849999999999994</v>
      </c>
      <c r="N104">
        <f>_xlfn.XLOOKUP(orders[[#This Row],[Product ID]],products[Product ID],products[Profit]) * orders[[#This Row],[Quantity]]</f>
        <v>5.0504999999999995</v>
      </c>
    </row>
    <row r="105" spans="1:14" x14ac:dyDescent="0.3">
      <c r="A105" t="s">
        <v>5323</v>
      </c>
      <c r="B105" s="1">
        <v>44750</v>
      </c>
      <c r="C105" t="s">
        <v>601</v>
      </c>
      <c r="D105" t="s">
        <v>5281</v>
      </c>
      <c r="E105">
        <v>4</v>
      </c>
      <c r="F105" t="str">
        <f>_xlfn.XLOOKUP(orders[[#This Row],[Customer ID]],customers[Customer ID],customers[Customer Name])</f>
        <v>Bram Revel</v>
      </c>
      <c r="G105" t="str">
        <f>IF(_xlfn.XLOOKUP(orders[[#This Row],[Customer ID]],customers[Customer ID],customers[Email])=0,"",_xlfn.XLOOKUP(orders[[#This Row],[Customer ID]],customers[Customer ID],customers[Email]))</f>
        <v>brevel2v@fastcompany.com</v>
      </c>
      <c r="H105" t="str">
        <f>_xlfn.XLOOKUP(orders[[#This Row],[Customer ID]],customers[Customer ID],customers[Country])</f>
        <v>United States</v>
      </c>
      <c r="I105" t="str">
        <f>_xlfn.XLOOKUP(orders[[#This Row],[Product ID]],products[Product ID],products[Coffee Type])</f>
        <v>Robusta</v>
      </c>
      <c r="J105" t="str">
        <f>_xlfn.XLOOKUP(orders[[#This Row],[Product ID]],products[Product ID],products[Roast Type])</f>
        <v xml:space="preserve">Medium </v>
      </c>
      <c r="K105" s="2">
        <f>_xlfn.XLOOKUP(orders[[#This Row],[Product ID]],products[Product ID],products[Size kg])</f>
        <v>0.2</v>
      </c>
      <c r="L105">
        <f>_xlfn.XLOOKUP(orders[[#This Row],[Product ID]],products[Product ID],products[Unit Price])</f>
        <v>2.9849999999999999</v>
      </c>
      <c r="M105">
        <f>orders[[#This Row],[Unit Price]]*orders[[#This Row],[Quantity]]</f>
        <v>11.94</v>
      </c>
      <c r="N105">
        <f>_xlfn.XLOOKUP(orders[[#This Row],[Product ID]],products[Product ID],products[Profit]) * orders[[#This Row],[Quantity]]</f>
        <v>0.71640000000000004</v>
      </c>
    </row>
    <row r="106" spans="1:14" x14ac:dyDescent="0.3">
      <c r="A106" t="s">
        <v>5324</v>
      </c>
      <c r="B106" s="1">
        <v>43694</v>
      </c>
      <c r="C106" t="s">
        <v>606</v>
      </c>
      <c r="D106" t="s">
        <v>5242</v>
      </c>
      <c r="E106">
        <v>6</v>
      </c>
      <c r="F106" t="str">
        <f>_xlfn.XLOOKUP(orders[[#This Row],[Customer ID]],customers[Customer ID],customers[Customer Name])</f>
        <v>Emiline Priddis</v>
      </c>
      <c r="G106" t="str">
        <f>IF(_xlfn.XLOOKUP(orders[[#This Row],[Customer ID]],customers[Customer ID],customers[Email])=0,"",_xlfn.XLOOKUP(orders[[#This Row],[Customer ID]],customers[Customer ID],customers[Email]))</f>
        <v>epriddis2w@nationalgeographic.com</v>
      </c>
      <c r="H106" t="str">
        <f>_xlfn.XLOOKUP(orders[[#This Row],[Customer ID]],customers[Customer ID],customers[Country])</f>
        <v>United States</v>
      </c>
      <c r="I106" t="str">
        <f>_xlfn.XLOOKUP(orders[[#This Row],[Product ID]],products[Product ID],products[Coffee Type])</f>
        <v>Liberica</v>
      </c>
      <c r="J106" t="str">
        <f>_xlfn.XLOOKUP(orders[[#This Row],[Product ID]],products[Product ID],products[Roast Type])</f>
        <v xml:space="preserve">Medium </v>
      </c>
      <c r="K106" s="2">
        <f>_xlfn.XLOOKUP(orders[[#This Row],[Product ID]],products[Product ID],products[Size kg])</f>
        <v>1</v>
      </c>
      <c r="L106">
        <f>_xlfn.XLOOKUP(orders[[#This Row],[Product ID]],products[Product ID],products[Unit Price])</f>
        <v>14.55</v>
      </c>
      <c r="M106">
        <f>orders[[#This Row],[Unit Price]]*orders[[#This Row],[Quantity]]</f>
        <v>87.300000000000011</v>
      </c>
      <c r="N106">
        <f>_xlfn.XLOOKUP(orders[[#This Row],[Product ID]],products[Product ID],products[Profit]) * orders[[#This Row],[Quantity]]</f>
        <v>11.349</v>
      </c>
    </row>
    <row r="107" spans="1:14" x14ac:dyDescent="0.3">
      <c r="A107" t="s">
        <v>5325</v>
      </c>
      <c r="B107" s="1">
        <v>43982</v>
      </c>
      <c r="C107" t="s">
        <v>612</v>
      </c>
      <c r="D107" t="s">
        <v>5225</v>
      </c>
      <c r="E107">
        <v>6</v>
      </c>
      <c r="F107" t="str">
        <f>_xlfn.XLOOKUP(orders[[#This Row],[Customer ID]],customers[Customer ID],customers[Customer Name])</f>
        <v>Queenie Veel</v>
      </c>
      <c r="G107" t="str">
        <f>IF(_xlfn.XLOOKUP(orders[[#This Row],[Customer ID]],customers[Customer ID],customers[Email])=0,"",_xlfn.XLOOKUP(orders[[#This Row],[Customer ID]],customers[Customer ID],customers[Email]))</f>
        <v>qveel2x@jugem.jp</v>
      </c>
      <c r="H107" t="str">
        <f>_xlfn.XLOOKUP(orders[[#This Row],[Customer ID]],customers[Customer ID],customers[Country])</f>
        <v>United States</v>
      </c>
      <c r="I107" t="str">
        <f>_xlfn.XLOOKUP(orders[[#This Row],[Product ID]],products[Product ID],products[Coffee Type])</f>
        <v>Arabica</v>
      </c>
      <c r="J107" t="str">
        <f>_xlfn.XLOOKUP(orders[[#This Row],[Product ID]],products[Product ID],products[Roast Type])</f>
        <v xml:space="preserve">Medium </v>
      </c>
      <c r="K107" s="2">
        <f>_xlfn.XLOOKUP(orders[[#This Row],[Product ID]],products[Product ID],products[Size kg])</f>
        <v>0.5</v>
      </c>
      <c r="L107">
        <f>_xlfn.XLOOKUP(orders[[#This Row],[Product ID]],products[Product ID],products[Unit Price])</f>
        <v>6.75</v>
      </c>
      <c r="M107">
        <f>orders[[#This Row],[Unit Price]]*orders[[#This Row],[Quantity]]</f>
        <v>40.5</v>
      </c>
      <c r="N107">
        <f>_xlfn.XLOOKUP(orders[[#This Row],[Product ID]],products[Product ID],products[Profit]) * orders[[#This Row],[Quantity]]</f>
        <v>3.6450000000000005</v>
      </c>
    </row>
    <row r="108" spans="1:14" x14ac:dyDescent="0.3">
      <c r="A108" t="s">
        <v>5326</v>
      </c>
      <c r="B108" s="1">
        <v>43956</v>
      </c>
      <c r="C108" t="s">
        <v>617</v>
      </c>
      <c r="D108" t="s">
        <v>5327</v>
      </c>
      <c r="E108">
        <v>2</v>
      </c>
      <c r="F108" t="str">
        <f>_xlfn.XLOOKUP(orders[[#This Row],[Customer ID]],customers[Customer ID],customers[Customer Name])</f>
        <v>Lind Conyers</v>
      </c>
      <c r="G108" t="str">
        <f>IF(_xlfn.XLOOKUP(orders[[#This Row],[Customer ID]],customers[Customer ID],customers[Email])=0,"",_xlfn.XLOOKUP(orders[[#This Row],[Customer ID]],customers[Customer ID],customers[Email]))</f>
        <v>lconyers2y@twitter.com</v>
      </c>
      <c r="H108" t="str">
        <f>_xlfn.XLOOKUP(orders[[#This Row],[Customer ID]],customers[Customer ID],customers[Country])</f>
        <v>United States</v>
      </c>
      <c r="I108" t="str">
        <f>_xlfn.XLOOKUP(orders[[#This Row],[Product ID]],products[Product ID],products[Coffee Type])</f>
        <v>Excelsa</v>
      </c>
      <c r="J108" t="str">
        <f>_xlfn.XLOOKUP(orders[[#This Row],[Product ID]],products[Product ID],products[Roast Type])</f>
        <v xml:space="preserve">Dark </v>
      </c>
      <c r="K108" s="2">
        <f>_xlfn.XLOOKUP(orders[[#This Row],[Product ID]],products[Product ID],products[Size kg])</f>
        <v>1</v>
      </c>
      <c r="L108">
        <f>_xlfn.XLOOKUP(orders[[#This Row],[Product ID]],products[Product ID],products[Unit Price])</f>
        <v>12.15</v>
      </c>
      <c r="M108">
        <f>orders[[#This Row],[Unit Price]]*orders[[#This Row],[Quantity]]</f>
        <v>24.3</v>
      </c>
      <c r="N108">
        <f>_xlfn.XLOOKUP(orders[[#This Row],[Product ID]],products[Product ID],products[Profit]) * orders[[#This Row],[Quantity]]</f>
        <v>2.673</v>
      </c>
    </row>
    <row r="109" spans="1:14" x14ac:dyDescent="0.3">
      <c r="A109" t="s">
        <v>5328</v>
      </c>
      <c r="B109" s="1">
        <v>43569</v>
      </c>
      <c r="C109" t="s">
        <v>623</v>
      </c>
      <c r="D109" t="s">
        <v>5197</v>
      </c>
      <c r="E109">
        <v>3</v>
      </c>
      <c r="F109" t="str">
        <f>_xlfn.XLOOKUP(orders[[#This Row],[Customer ID]],customers[Customer ID],customers[Customer Name])</f>
        <v>Pen Wye</v>
      </c>
      <c r="G109" t="str">
        <f>IF(_xlfn.XLOOKUP(orders[[#This Row],[Customer ID]],customers[Customer ID],customers[Email])=0,"",_xlfn.XLOOKUP(orders[[#This Row],[Customer ID]],customers[Customer ID],customers[Email]))</f>
        <v>pwye2z@dagondesign.com</v>
      </c>
      <c r="H109" t="str">
        <f>_xlfn.XLOOKUP(orders[[#This Row],[Customer ID]],customers[Customer ID],customers[Country])</f>
        <v>United States</v>
      </c>
      <c r="I109" t="str">
        <f>_xlfn.XLOOKUP(orders[[#This Row],[Product ID]],products[Product ID],products[Coffee Type])</f>
        <v>Robusta</v>
      </c>
      <c r="J109" t="str">
        <f>_xlfn.XLOOKUP(orders[[#This Row],[Product ID]],products[Product ID],products[Roast Type])</f>
        <v xml:space="preserve">Medium </v>
      </c>
      <c r="K109" s="2">
        <f>_xlfn.XLOOKUP(orders[[#This Row],[Product ID]],products[Product ID],products[Size kg])</f>
        <v>0.5</v>
      </c>
      <c r="L109">
        <f>_xlfn.XLOOKUP(orders[[#This Row],[Product ID]],products[Product ID],products[Unit Price])</f>
        <v>5.97</v>
      </c>
      <c r="M109">
        <f>orders[[#This Row],[Unit Price]]*orders[[#This Row],[Quantity]]</f>
        <v>17.91</v>
      </c>
      <c r="N109">
        <f>_xlfn.XLOOKUP(orders[[#This Row],[Product ID]],products[Product ID],products[Profit]) * orders[[#This Row],[Quantity]]</f>
        <v>1.0746</v>
      </c>
    </row>
    <row r="110" spans="1:14" x14ac:dyDescent="0.3">
      <c r="A110" t="s">
        <v>5329</v>
      </c>
      <c r="B110" s="1">
        <v>44041</v>
      </c>
      <c r="C110" t="s">
        <v>628</v>
      </c>
      <c r="D110" t="s">
        <v>5225</v>
      </c>
      <c r="E110">
        <v>4</v>
      </c>
      <c r="F110" t="str">
        <f>_xlfn.XLOOKUP(orders[[#This Row],[Customer ID]],customers[Customer ID],customers[Customer Name])</f>
        <v>Isahella Hagland</v>
      </c>
      <c r="G110" t="str">
        <f>IF(_xlfn.XLOOKUP(orders[[#This Row],[Customer ID]],customers[Customer ID],customers[Email])=0,"",_xlfn.XLOOKUP(orders[[#This Row],[Customer ID]],customers[Customer ID],customers[Email]))</f>
        <v/>
      </c>
      <c r="H110" t="str">
        <f>_xlfn.XLOOKUP(orders[[#This Row],[Customer ID]],customers[Customer ID],customers[Country])</f>
        <v>United States</v>
      </c>
      <c r="I110" t="str">
        <f>_xlfn.XLOOKUP(orders[[#This Row],[Product ID]],products[Product ID],products[Coffee Type])</f>
        <v>Arabica</v>
      </c>
      <c r="J110" t="str">
        <f>_xlfn.XLOOKUP(orders[[#This Row],[Product ID]],products[Product ID],products[Roast Type])</f>
        <v xml:space="preserve">Medium </v>
      </c>
      <c r="K110" s="2">
        <f>_xlfn.XLOOKUP(orders[[#This Row],[Product ID]],products[Product ID],products[Size kg])</f>
        <v>0.5</v>
      </c>
      <c r="L110">
        <f>_xlfn.XLOOKUP(orders[[#This Row],[Product ID]],products[Product ID],products[Unit Price])</f>
        <v>6.75</v>
      </c>
      <c r="M110">
        <f>orders[[#This Row],[Unit Price]]*orders[[#This Row],[Quantity]]</f>
        <v>27</v>
      </c>
      <c r="N110">
        <f>_xlfn.XLOOKUP(orders[[#This Row],[Product ID]],products[Product ID],products[Profit]) * orders[[#This Row],[Quantity]]</f>
        <v>2.4300000000000002</v>
      </c>
    </row>
    <row r="111" spans="1:14" x14ac:dyDescent="0.3">
      <c r="A111" t="s">
        <v>5330</v>
      </c>
      <c r="B111" s="1">
        <v>43811</v>
      </c>
      <c r="C111" t="s">
        <v>632</v>
      </c>
      <c r="D111" t="s">
        <v>5259</v>
      </c>
      <c r="E111">
        <v>1</v>
      </c>
      <c r="F111" t="str">
        <f>_xlfn.XLOOKUP(orders[[#This Row],[Customer ID]],customers[Customer ID],customers[Customer Name])</f>
        <v>Terry Sheryn</v>
      </c>
      <c r="G111" t="str">
        <f>IF(_xlfn.XLOOKUP(orders[[#This Row],[Customer ID]],customers[Customer ID],customers[Email])=0,"",_xlfn.XLOOKUP(orders[[#This Row],[Customer ID]],customers[Customer ID],customers[Email]))</f>
        <v>tsheryn31@mtv.com</v>
      </c>
      <c r="H111" t="str">
        <f>_xlfn.XLOOKUP(orders[[#This Row],[Customer ID]],customers[Customer ID],customers[Country])</f>
        <v>United States</v>
      </c>
      <c r="I111" t="str">
        <f>_xlfn.XLOOKUP(orders[[#This Row],[Product ID]],products[Product ID],products[Coffee Type])</f>
        <v>Liberica</v>
      </c>
      <c r="J111" t="str">
        <f>_xlfn.XLOOKUP(orders[[#This Row],[Product ID]],products[Product ID],products[Roast Type])</f>
        <v xml:space="preserve">Dark </v>
      </c>
      <c r="K111" s="2">
        <f>_xlfn.XLOOKUP(orders[[#This Row],[Product ID]],products[Product ID],products[Size kg])</f>
        <v>0.5</v>
      </c>
      <c r="L111">
        <f>_xlfn.XLOOKUP(orders[[#This Row],[Product ID]],products[Product ID],products[Unit Price])</f>
        <v>7.77</v>
      </c>
      <c r="M111">
        <f>orders[[#This Row],[Unit Price]]*orders[[#This Row],[Quantity]]</f>
        <v>7.77</v>
      </c>
      <c r="N111">
        <f>_xlfn.XLOOKUP(orders[[#This Row],[Product ID]],products[Product ID],products[Profit]) * orders[[#This Row],[Quantity]]</f>
        <v>1.0101</v>
      </c>
    </row>
    <row r="112" spans="1:14" x14ac:dyDescent="0.3">
      <c r="A112" t="s">
        <v>5331</v>
      </c>
      <c r="B112" s="1">
        <v>44727</v>
      </c>
      <c r="C112" t="s">
        <v>638</v>
      </c>
      <c r="D112" t="s">
        <v>5332</v>
      </c>
      <c r="E112">
        <v>3</v>
      </c>
      <c r="F112" t="str">
        <f>_xlfn.XLOOKUP(orders[[#This Row],[Customer ID]],customers[Customer ID],customers[Customer Name])</f>
        <v>Marie-jeanne Redgrave</v>
      </c>
      <c r="G112" t="str">
        <f>IF(_xlfn.XLOOKUP(orders[[#This Row],[Customer ID]],customers[Customer ID],customers[Email])=0,"",_xlfn.XLOOKUP(orders[[#This Row],[Customer ID]],customers[Customer ID],customers[Email]))</f>
        <v>mredgrave32@cargocollective.com</v>
      </c>
      <c r="H112" t="str">
        <f>_xlfn.XLOOKUP(orders[[#This Row],[Customer ID]],customers[Customer ID],customers[Country])</f>
        <v>United States</v>
      </c>
      <c r="I112" t="str">
        <f>_xlfn.XLOOKUP(orders[[#This Row],[Product ID]],products[Product ID],products[Coffee Type])</f>
        <v>Excelsa</v>
      </c>
      <c r="J112" t="str">
        <f>_xlfn.XLOOKUP(orders[[#This Row],[Product ID]],products[Product ID],products[Roast Type])</f>
        <v xml:space="preserve">Light </v>
      </c>
      <c r="K112" s="2">
        <f>_xlfn.XLOOKUP(orders[[#This Row],[Product ID]],products[Product ID],products[Size kg])</f>
        <v>0.2</v>
      </c>
      <c r="L112">
        <f>_xlfn.XLOOKUP(orders[[#This Row],[Product ID]],products[Product ID],products[Unit Price])</f>
        <v>4.4550000000000001</v>
      </c>
      <c r="M112">
        <f>orders[[#This Row],[Unit Price]]*orders[[#This Row],[Quantity]]</f>
        <v>13.365</v>
      </c>
      <c r="N112">
        <f>_xlfn.XLOOKUP(orders[[#This Row],[Product ID]],products[Product ID],products[Profit]) * orders[[#This Row],[Quantity]]</f>
        <v>1.47</v>
      </c>
    </row>
    <row r="113" spans="1:14" x14ac:dyDescent="0.3">
      <c r="A113" t="s">
        <v>5333</v>
      </c>
      <c r="B113" s="1">
        <v>43642</v>
      </c>
      <c r="C113" t="s">
        <v>643</v>
      </c>
      <c r="D113" t="s">
        <v>5272</v>
      </c>
      <c r="E113">
        <v>5</v>
      </c>
      <c r="F113" t="str">
        <f>_xlfn.XLOOKUP(orders[[#This Row],[Customer ID]],customers[Customer ID],customers[Customer Name])</f>
        <v>Betty Fominov</v>
      </c>
      <c r="G113" t="str">
        <f>IF(_xlfn.XLOOKUP(orders[[#This Row],[Customer ID]],customers[Customer ID],customers[Email])=0,"",_xlfn.XLOOKUP(orders[[#This Row],[Customer ID]],customers[Customer ID],customers[Email]))</f>
        <v>bfominov33@yale.edu</v>
      </c>
      <c r="H113" t="str">
        <f>_xlfn.XLOOKUP(orders[[#This Row],[Customer ID]],customers[Customer ID],customers[Country])</f>
        <v>United States</v>
      </c>
      <c r="I113" t="str">
        <f>_xlfn.XLOOKUP(orders[[#This Row],[Product ID]],products[Product ID],products[Coffee Type])</f>
        <v>Robusta</v>
      </c>
      <c r="J113" t="str">
        <f>_xlfn.XLOOKUP(orders[[#This Row],[Product ID]],products[Product ID],products[Roast Type])</f>
        <v xml:space="preserve">Dark </v>
      </c>
      <c r="K113" s="2">
        <f>_xlfn.XLOOKUP(orders[[#This Row],[Product ID]],products[Product ID],products[Size kg])</f>
        <v>0.5</v>
      </c>
      <c r="L113">
        <f>_xlfn.XLOOKUP(orders[[#This Row],[Product ID]],products[Product ID],products[Unit Price])</f>
        <v>5.37</v>
      </c>
      <c r="M113">
        <f>orders[[#This Row],[Unit Price]]*orders[[#This Row],[Quantity]]</f>
        <v>26.85</v>
      </c>
      <c r="N113">
        <f>_xlfn.XLOOKUP(orders[[#This Row],[Product ID]],products[Product ID],products[Profit]) * orders[[#This Row],[Quantity]]</f>
        <v>1.611</v>
      </c>
    </row>
    <row r="114" spans="1:14" x14ac:dyDescent="0.3">
      <c r="A114" t="s">
        <v>5334</v>
      </c>
      <c r="B114" s="1">
        <v>44481</v>
      </c>
      <c r="C114" t="s">
        <v>647</v>
      </c>
      <c r="D114" t="s">
        <v>5221</v>
      </c>
      <c r="E114">
        <v>1</v>
      </c>
      <c r="F114" t="str">
        <f>_xlfn.XLOOKUP(orders[[#This Row],[Customer ID]],customers[Customer ID],customers[Customer Name])</f>
        <v>Shawnee Critchlow</v>
      </c>
      <c r="G114" t="str">
        <f>IF(_xlfn.XLOOKUP(orders[[#This Row],[Customer ID]],customers[Customer ID],customers[Email])=0,"",_xlfn.XLOOKUP(orders[[#This Row],[Customer ID]],customers[Customer ID],customers[Email]))</f>
        <v>scritchlow34@un.org</v>
      </c>
      <c r="H114" t="str">
        <f>_xlfn.XLOOKUP(orders[[#This Row],[Customer ID]],customers[Customer ID],customers[Country])</f>
        <v>United States</v>
      </c>
      <c r="I114" t="str">
        <f>_xlfn.XLOOKUP(orders[[#This Row],[Product ID]],products[Product ID],products[Coffee Type])</f>
        <v>Arabica</v>
      </c>
      <c r="J114" t="str">
        <f>_xlfn.XLOOKUP(orders[[#This Row],[Product ID]],products[Product ID],products[Roast Type])</f>
        <v xml:space="preserve">Medium </v>
      </c>
      <c r="K114" s="2">
        <f>_xlfn.XLOOKUP(orders[[#This Row],[Product ID]],products[Product ID],products[Size kg])</f>
        <v>1</v>
      </c>
      <c r="L114">
        <f>_xlfn.XLOOKUP(orders[[#This Row],[Product ID]],products[Product ID],products[Unit Price])</f>
        <v>11.25</v>
      </c>
      <c r="M114">
        <f>orders[[#This Row],[Unit Price]]*orders[[#This Row],[Quantity]]</f>
        <v>11.25</v>
      </c>
      <c r="N114">
        <f>_xlfn.XLOOKUP(orders[[#This Row],[Product ID]],products[Product ID],products[Profit]) * orders[[#This Row],[Quantity]]</f>
        <v>1.0125</v>
      </c>
    </row>
    <row r="115" spans="1:14" x14ac:dyDescent="0.3">
      <c r="A115" t="s">
        <v>5335</v>
      </c>
      <c r="B115" s="1">
        <v>43556</v>
      </c>
      <c r="C115" t="s">
        <v>652</v>
      </c>
      <c r="D115" t="s">
        <v>5242</v>
      </c>
      <c r="E115">
        <v>1</v>
      </c>
      <c r="F115" t="str">
        <f>_xlfn.XLOOKUP(orders[[#This Row],[Customer ID]],customers[Customer ID],customers[Customer Name])</f>
        <v>Merrel Steptow</v>
      </c>
      <c r="G115" t="str">
        <f>IF(_xlfn.XLOOKUP(orders[[#This Row],[Customer ID]],customers[Customer ID],customers[Email])=0,"",_xlfn.XLOOKUP(orders[[#This Row],[Customer ID]],customers[Customer ID],customers[Email]))</f>
        <v>msteptow35@earthlink.net</v>
      </c>
      <c r="H115" t="str">
        <f>_xlfn.XLOOKUP(orders[[#This Row],[Customer ID]],customers[Customer ID],customers[Country])</f>
        <v>Ireland</v>
      </c>
      <c r="I115" t="str">
        <f>_xlfn.XLOOKUP(orders[[#This Row],[Product ID]],products[Product ID],products[Coffee Type])</f>
        <v>Liberica</v>
      </c>
      <c r="J115" t="str">
        <f>_xlfn.XLOOKUP(orders[[#This Row],[Product ID]],products[Product ID],products[Roast Type])</f>
        <v xml:space="preserve">Medium </v>
      </c>
      <c r="K115" s="2">
        <f>_xlfn.XLOOKUP(orders[[#This Row],[Product ID]],products[Product ID],products[Size kg])</f>
        <v>1</v>
      </c>
      <c r="L115">
        <f>_xlfn.XLOOKUP(orders[[#This Row],[Product ID]],products[Product ID],products[Unit Price])</f>
        <v>14.55</v>
      </c>
      <c r="M115">
        <f>orders[[#This Row],[Unit Price]]*orders[[#This Row],[Quantity]]</f>
        <v>14.55</v>
      </c>
      <c r="N115">
        <f>_xlfn.XLOOKUP(orders[[#This Row],[Product ID]],products[Product ID],products[Profit]) * orders[[#This Row],[Quantity]]</f>
        <v>1.8915</v>
      </c>
    </row>
    <row r="116" spans="1:14" x14ac:dyDescent="0.3">
      <c r="A116" t="s">
        <v>5336</v>
      </c>
      <c r="B116" s="1">
        <v>44265</v>
      </c>
      <c r="C116" t="s">
        <v>659</v>
      </c>
      <c r="D116" t="s">
        <v>5293</v>
      </c>
      <c r="E116">
        <v>4</v>
      </c>
      <c r="F116" t="str">
        <f>_xlfn.XLOOKUP(orders[[#This Row],[Customer ID]],customers[Customer ID],customers[Customer Name])</f>
        <v>Carmina Hubbuck</v>
      </c>
      <c r="G116" t="str">
        <f>IF(_xlfn.XLOOKUP(orders[[#This Row],[Customer ID]],customers[Customer ID],customers[Email])=0,"",_xlfn.XLOOKUP(orders[[#This Row],[Customer ID]],customers[Customer ID],customers[Email]))</f>
        <v/>
      </c>
      <c r="H116" t="str">
        <f>_xlfn.XLOOKUP(orders[[#This Row],[Customer ID]],customers[Customer ID],customers[Country])</f>
        <v>United States</v>
      </c>
      <c r="I116" t="str">
        <f>_xlfn.XLOOKUP(orders[[#This Row],[Product ID]],products[Product ID],products[Coffee Type])</f>
        <v>Robusta</v>
      </c>
      <c r="J116" t="str">
        <f>_xlfn.XLOOKUP(orders[[#This Row],[Product ID]],products[Product ID],products[Roast Type])</f>
        <v xml:space="preserve">Light </v>
      </c>
      <c r="K116" s="2">
        <f>_xlfn.XLOOKUP(orders[[#This Row],[Product ID]],products[Product ID],products[Size kg])</f>
        <v>0.2</v>
      </c>
      <c r="L116">
        <f>_xlfn.XLOOKUP(orders[[#This Row],[Product ID]],products[Product ID],products[Unit Price])</f>
        <v>3.585</v>
      </c>
      <c r="M116">
        <f>orders[[#This Row],[Unit Price]]*orders[[#This Row],[Quantity]]</f>
        <v>14.34</v>
      </c>
      <c r="N116">
        <f>_xlfn.XLOOKUP(orders[[#This Row],[Product ID]],products[Product ID],products[Profit]) * orders[[#This Row],[Quantity]]</f>
        <v>0.86040000000000005</v>
      </c>
    </row>
    <row r="117" spans="1:14" x14ac:dyDescent="0.3">
      <c r="A117" t="s">
        <v>5337</v>
      </c>
      <c r="B117" s="1">
        <v>43693</v>
      </c>
      <c r="C117" t="s">
        <v>664</v>
      </c>
      <c r="D117" t="s">
        <v>5264</v>
      </c>
      <c r="E117">
        <v>1</v>
      </c>
      <c r="F117" t="str">
        <f>_xlfn.XLOOKUP(orders[[#This Row],[Customer ID]],customers[Customer ID],customers[Customer Name])</f>
        <v>Ingeberg Mulliner</v>
      </c>
      <c r="G117" t="str">
        <f>IF(_xlfn.XLOOKUP(orders[[#This Row],[Customer ID]],customers[Customer ID],customers[Email])=0,"",_xlfn.XLOOKUP(orders[[#This Row],[Customer ID]],customers[Customer ID],customers[Email]))</f>
        <v>imulliner37@pinterest.com</v>
      </c>
      <c r="H117" t="str">
        <f>_xlfn.XLOOKUP(orders[[#This Row],[Customer ID]],customers[Customer ID],customers[Country])</f>
        <v>United Kingdom</v>
      </c>
      <c r="I117" t="str">
        <f>_xlfn.XLOOKUP(orders[[#This Row],[Product ID]],products[Product ID],products[Coffee Type])</f>
        <v>Liberica</v>
      </c>
      <c r="J117" t="str">
        <f>_xlfn.XLOOKUP(orders[[#This Row],[Product ID]],products[Product ID],products[Roast Type])</f>
        <v xml:space="preserve">Light </v>
      </c>
      <c r="K117" s="2">
        <f>_xlfn.XLOOKUP(orders[[#This Row],[Product ID]],products[Product ID],products[Size kg])</f>
        <v>1</v>
      </c>
      <c r="L117">
        <f>_xlfn.XLOOKUP(orders[[#This Row],[Product ID]],products[Product ID],products[Unit Price])</f>
        <v>15.85</v>
      </c>
      <c r="M117">
        <f>orders[[#This Row],[Unit Price]]*orders[[#This Row],[Quantity]]</f>
        <v>15.85</v>
      </c>
      <c r="N117">
        <f>_xlfn.XLOOKUP(orders[[#This Row],[Product ID]],products[Product ID],products[Profit]) * orders[[#This Row],[Quantity]]</f>
        <v>2.0605000000000002</v>
      </c>
    </row>
    <row r="118" spans="1:14" x14ac:dyDescent="0.3">
      <c r="A118" t="s">
        <v>5338</v>
      </c>
      <c r="B118" s="1">
        <v>44054</v>
      </c>
      <c r="C118" t="s">
        <v>670</v>
      </c>
      <c r="D118" t="s">
        <v>5195</v>
      </c>
      <c r="E118">
        <v>4</v>
      </c>
      <c r="F118" t="str">
        <f>_xlfn.XLOOKUP(orders[[#This Row],[Customer ID]],customers[Customer ID],customers[Customer Name])</f>
        <v>Geneva Standley</v>
      </c>
      <c r="G118" t="str">
        <f>IF(_xlfn.XLOOKUP(orders[[#This Row],[Customer ID]],customers[Customer ID],customers[Email])=0,"",_xlfn.XLOOKUP(orders[[#This Row],[Customer ID]],customers[Customer ID],customers[Email]))</f>
        <v>gstandley38@dion.ne.jp</v>
      </c>
      <c r="H118" t="str">
        <f>_xlfn.XLOOKUP(orders[[#This Row],[Customer ID]],customers[Customer ID],customers[Country])</f>
        <v>Ireland</v>
      </c>
      <c r="I118" t="str">
        <f>_xlfn.XLOOKUP(orders[[#This Row],[Product ID]],products[Product ID],products[Coffee Type])</f>
        <v>Liberica</v>
      </c>
      <c r="J118" t="str">
        <f>_xlfn.XLOOKUP(orders[[#This Row],[Product ID]],products[Product ID],products[Roast Type])</f>
        <v xml:space="preserve">Light </v>
      </c>
      <c r="K118" s="2">
        <f>_xlfn.XLOOKUP(orders[[#This Row],[Product ID]],products[Product ID],products[Size kg])</f>
        <v>0.2</v>
      </c>
      <c r="L118">
        <f>_xlfn.XLOOKUP(orders[[#This Row],[Product ID]],products[Product ID],products[Unit Price])</f>
        <v>4.7549999999999999</v>
      </c>
      <c r="M118">
        <f>orders[[#This Row],[Unit Price]]*orders[[#This Row],[Quantity]]</f>
        <v>19.02</v>
      </c>
      <c r="N118">
        <f>_xlfn.XLOOKUP(orders[[#This Row],[Product ID]],products[Product ID],products[Profit]) * orders[[#This Row],[Quantity]]</f>
        <v>2.4723999999999999</v>
      </c>
    </row>
    <row r="119" spans="1:14" x14ac:dyDescent="0.3">
      <c r="A119" t="s">
        <v>5339</v>
      </c>
      <c r="B119" s="1">
        <v>44656</v>
      </c>
      <c r="C119" t="s">
        <v>677</v>
      </c>
      <c r="D119" t="s">
        <v>5235</v>
      </c>
      <c r="E119">
        <v>4</v>
      </c>
      <c r="F119" t="str">
        <f>_xlfn.XLOOKUP(orders[[#This Row],[Customer ID]],customers[Customer ID],customers[Customer Name])</f>
        <v>Brook Drage</v>
      </c>
      <c r="G119" t="str">
        <f>IF(_xlfn.XLOOKUP(orders[[#This Row],[Customer ID]],customers[Customer ID],customers[Email])=0,"",_xlfn.XLOOKUP(orders[[#This Row],[Customer ID]],customers[Customer ID],customers[Email]))</f>
        <v>bdrage39@youku.com</v>
      </c>
      <c r="H119" t="str">
        <f>_xlfn.XLOOKUP(orders[[#This Row],[Customer ID]],customers[Customer ID],customers[Country])</f>
        <v>United States</v>
      </c>
      <c r="I119" t="str">
        <f>_xlfn.XLOOKUP(orders[[#This Row],[Product ID]],products[Product ID],products[Coffee Type])</f>
        <v>Liberica</v>
      </c>
      <c r="J119" t="str">
        <f>_xlfn.XLOOKUP(orders[[#This Row],[Product ID]],products[Product ID],products[Roast Type])</f>
        <v xml:space="preserve">Light </v>
      </c>
      <c r="K119" s="2">
        <f>_xlfn.XLOOKUP(orders[[#This Row],[Product ID]],products[Product ID],products[Size kg])</f>
        <v>0.5</v>
      </c>
      <c r="L119">
        <f>_xlfn.XLOOKUP(orders[[#This Row],[Product ID]],products[Product ID],products[Unit Price])</f>
        <v>9.51</v>
      </c>
      <c r="M119">
        <f>orders[[#This Row],[Unit Price]]*orders[[#This Row],[Quantity]]</f>
        <v>38.04</v>
      </c>
      <c r="N119">
        <f>_xlfn.XLOOKUP(orders[[#This Row],[Product ID]],products[Product ID],products[Profit]) * orders[[#This Row],[Quantity]]</f>
        <v>4.9451999999999998</v>
      </c>
    </row>
    <row r="120" spans="1:14" x14ac:dyDescent="0.3">
      <c r="A120" t="s">
        <v>5340</v>
      </c>
      <c r="B120" s="1">
        <v>43760</v>
      </c>
      <c r="C120" t="s">
        <v>682</v>
      </c>
      <c r="D120" t="s">
        <v>5193</v>
      </c>
      <c r="E120">
        <v>3</v>
      </c>
      <c r="F120" t="str">
        <f>_xlfn.XLOOKUP(orders[[#This Row],[Customer ID]],customers[Customer ID],customers[Customer Name])</f>
        <v>Muffin Yallop</v>
      </c>
      <c r="G120" t="str">
        <f>IF(_xlfn.XLOOKUP(orders[[#This Row],[Customer ID]],customers[Customer ID],customers[Email])=0,"",_xlfn.XLOOKUP(orders[[#This Row],[Customer ID]],customers[Customer ID],customers[Email]))</f>
        <v>myallop3a@fema.gov</v>
      </c>
      <c r="H120" t="str">
        <f>_xlfn.XLOOKUP(orders[[#This Row],[Customer ID]],customers[Customer ID],customers[Country])</f>
        <v>United States</v>
      </c>
      <c r="I120" t="str">
        <f>_xlfn.XLOOKUP(orders[[#This Row],[Product ID]],products[Product ID],products[Coffee Type])</f>
        <v>Excelsa</v>
      </c>
      <c r="J120" t="str">
        <f>_xlfn.XLOOKUP(orders[[#This Row],[Product ID]],products[Product ID],products[Roast Type])</f>
        <v xml:space="preserve">Dark </v>
      </c>
      <c r="K120" s="2">
        <f>_xlfn.XLOOKUP(orders[[#This Row],[Product ID]],products[Product ID],products[Size kg])</f>
        <v>0.5</v>
      </c>
      <c r="L120">
        <f>_xlfn.XLOOKUP(orders[[#This Row],[Product ID]],products[Product ID],products[Unit Price])</f>
        <v>7.29</v>
      </c>
      <c r="M120">
        <f>orders[[#This Row],[Unit Price]]*orders[[#This Row],[Quantity]]</f>
        <v>21.87</v>
      </c>
      <c r="N120">
        <f>_xlfn.XLOOKUP(orders[[#This Row],[Product ID]],products[Product ID],products[Profit]) * orders[[#This Row],[Quantity]]</f>
        <v>2.4056999999999999</v>
      </c>
    </row>
    <row r="121" spans="1:14" x14ac:dyDescent="0.3">
      <c r="A121" t="s">
        <v>5341</v>
      </c>
      <c r="B121" s="1">
        <v>44471</v>
      </c>
      <c r="C121" t="s">
        <v>688</v>
      </c>
      <c r="D121" t="s">
        <v>5223</v>
      </c>
      <c r="E121">
        <v>1</v>
      </c>
      <c r="F121" t="str">
        <f>_xlfn.XLOOKUP(orders[[#This Row],[Customer ID]],customers[Customer ID],customers[Customer Name])</f>
        <v>Cordi Switsur</v>
      </c>
      <c r="G121" t="str">
        <f>IF(_xlfn.XLOOKUP(orders[[#This Row],[Customer ID]],customers[Customer ID],customers[Email])=0,"",_xlfn.XLOOKUP(orders[[#This Row],[Customer ID]],customers[Customer ID],customers[Email]))</f>
        <v>cswitsur3b@chronoengine.com</v>
      </c>
      <c r="H121" t="str">
        <f>_xlfn.XLOOKUP(orders[[#This Row],[Customer ID]],customers[Customer ID],customers[Country])</f>
        <v>United States</v>
      </c>
      <c r="I121" t="str">
        <f>_xlfn.XLOOKUP(orders[[#This Row],[Product ID]],products[Product ID],products[Coffee Type])</f>
        <v>Excelsa</v>
      </c>
      <c r="J121" t="str">
        <f>_xlfn.XLOOKUP(orders[[#This Row],[Product ID]],products[Product ID],products[Roast Type])</f>
        <v xml:space="preserve">Medium </v>
      </c>
      <c r="K121" s="2">
        <f>_xlfn.XLOOKUP(orders[[#This Row],[Product ID]],products[Product ID],products[Size kg])</f>
        <v>0.2</v>
      </c>
      <c r="L121">
        <f>_xlfn.XLOOKUP(orders[[#This Row],[Product ID]],products[Product ID],products[Unit Price])</f>
        <v>4.125</v>
      </c>
      <c r="M121">
        <f>orders[[#This Row],[Unit Price]]*orders[[#This Row],[Quantity]]</f>
        <v>4.125</v>
      </c>
      <c r="N121">
        <f>_xlfn.XLOOKUP(orders[[#This Row],[Product ID]],products[Product ID],products[Profit]) * orders[[#This Row],[Quantity]]</f>
        <v>0.45369999999999999</v>
      </c>
    </row>
    <row r="122" spans="1:14" x14ac:dyDescent="0.3">
      <c r="A122" t="s">
        <v>5341</v>
      </c>
      <c r="B122" s="1">
        <v>44471</v>
      </c>
      <c r="C122" t="s">
        <v>688</v>
      </c>
      <c r="D122" t="s">
        <v>5254</v>
      </c>
      <c r="E122">
        <v>1</v>
      </c>
      <c r="F122" t="str">
        <f>_xlfn.XLOOKUP(orders[[#This Row],[Customer ID]],customers[Customer ID],customers[Customer Name])</f>
        <v>Cordi Switsur</v>
      </c>
      <c r="G122" t="str">
        <f>IF(_xlfn.XLOOKUP(orders[[#This Row],[Customer ID]],customers[Customer ID],customers[Email])=0,"",_xlfn.XLOOKUP(orders[[#This Row],[Customer ID]],customers[Customer ID],customers[Email]))</f>
        <v>cswitsur3b@chronoengine.com</v>
      </c>
      <c r="H122" t="str">
        <f>_xlfn.XLOOKUP(orders[[#This Row],[Customer ID]],customers[Customer ID],customers[Country])</f>
        <v>United States</v>
      </c>
      <c r="I122" t="str">
        <f>_xlfn.XLOOKUP(orders[[#This Row],[Product ID]],products[Product ID],products[Coffee Type])</f>
        <v>Arabica</v>
      </c>
      <c r="J122" t="str">
        <f>_xlfn.XLOOKUP(orders[[#This Row],[Product ID]],products[Product ID],products[Roast Type])</f>
        <v xml:space="preserve">Light </v>
      </c>
      <c r="K122" s="2">
        <f>_xlfn.XLOOKUP(orders[[#This Row],[Product ID]],products[Product ID],products[Size kg])</f>
        <v>0.2</v>
      </c>
      <c r="L122">
        <f>_xlfn.XLOOKUP(orders[[#This Row],[Product ID]],products[Product ID],products[Unit Price])</f>
        <v>3.8849999999999998</v>
      </c>
      <c r="M122">
        <f>orders[[#This Row],[Unit Price]]*orders[[#This Row],[Quantity]]</f>
        <v>3.8849999999999998</v>
      </c>
      <c r="N122">
        <f>_xlfn.XLOOKUP(orders[[#This Row],[Product ID]],products[Product ID],products[Profit]) * orders[[#This Row],[Quantity]]</f>
        <v>0.34960000000000002</v>
      </c>
    </row>
    <row r="123" spans="1:14" x14ac:dyDescent="0.3">
      <c r="A123" t="s">
        <v>5341</v>
      </c>
      <c r="B123" s="1">
        <v>44471</v>
      </c>
      <c r="C123" t="s">
        <v>688</v>
      </c>
      <c r="D123" t="s">
        <v>5188</v>
      </c>
      <c r="E123">
        <v>5</v>
      </c>
      <c r="F123" t="str">
        <f>_xlfn.XLOOKUP(orders[[#This Row],[Customer ID]],customers[Customer ID],customers[Customer Name])</f>
        <v>Cordi Switsur</v>
      </c>
      <c r="G123" t="str">
        <f>IF(_xlfn.XLOOKUP(orders[[#This Row],[Customer ID]],customers[Customer ID],customers[Email])=0,"",_xlfn.XLOOKUP(orders[[#This Row],[Customer ID]],customers[Customer ID],customers[Email]))</f>
        <v>cswitsur3b@chronoengine.com</v>
      </c>
      <c r="H123" t="str">
        <f>_xlfn.XLOOKUP(orders[[#This Row],[Customer ID]],customers[Customer ID],customers[Country])</f>
        <v>United States</v>
      </c>
      <c r="I123" t="str">
        <f>_xlfn.XLOOKUP(orders[[#This Row],[Product ID]],products[Product ID],products[Coffee Type])</f>
        <v>Excelsa</v>
      </c>
      <c r="J123" t="str">
        <f>_xlfn.XLOOKUP(orders[[#This Row],[Product ID]],products[Product ID],products[Roast Type])</f>
        <v xml:space="preserve">Medium </v>
      </c>
      <c r="K123" s="2">
        <f>_xlfn.XLOOKUP(orders[[#This Row],[Product ID]],products[Product ID],products[Size kg])</f>
        <v>1</v>
      </c>
      <c r="L123">
        <f>_xlfn.XLOOKUP(orders[[#This Row],[Product ID]],products[Product ID],products[Unit Price])</f>
        <v>13.75</v>
      </c>
      <c r="M123">
        <f>orders[[#This Row],[Unit Price]]*orders[[#This Row],[Quantity]]</f>
        <v>68.75</v>
      </c>
      <c r="N123">
        <f>_xlfn.XLOOKUP(orders[[#This Row],[Product ID]],products[Product ID],products[Profit]) * orders[[#This Row],[Quantity]]</f>
        <v>7.5625</v>
      </c>
    </row>
    <row r="124" spans="1:14" x14ac:dyDescent="0.3">
      <c r="A124" t="s">
        <v>5342</v>
      </c>
      <c r="B124" s="1">
        <v>44268</v>
      </c>
      <c r="C124" t="s">
        <v>704</v>
      </c>
      <c r="D124" t="s">
        <v>5228</v>
      </c>
      <c r="E124">
        <v>4</v>
      </c>
      <c r="F124" t="str">
        <f>_xlfn.XLOOKUP(orders[[#This Row],[Customer ID]],customers[Customer ID],customers[Customer Name])</f>
        <v>Mahala Ludwell</v>
      </c>
      <c r="G124" t="str">
        <f>IF(_xlfn.XLOOKUP(orders[[#This Row],[Customer ID]],customers[Customer ID],customers[Email])=0,"",_xlfn.XLOOKUP(orders[[#This Row],[Customer ID]],customers[Customer ID],customers[Email]))</f>
        <v>mludwell3e@blogger.com</v>
      </c>
      <c r="H124" t="str">
        <f>_xlfn.XLOOKUP(orders[[#This Row],[Customer ID]],customers[Customer ID],customers[Country])</f>
        <v>United States</v>
      </c>
      <c r="I124" t="str">
        <f>_xlfn.XLOOKUP(orders[[#This Row],[Product ID]],products[Product ID],products[Coffee Type])</f>
        <v>Arabica</v>
      </c>
      <c r="J124" t="str">
        <f>_xlfn.XLOOKUP(orders[[#This Row],[Product ID]],products[Product ID],products[Roast Type])</f>
        <v xml:space="preserve">Dark </v>
      </c>
      <c r="K124" s="2">
        <f>_xlfn.XLOOKUP(orders[[#This Row],[Product ID]],products[Product ID],products[Size kg])</f>
        <v>0.5</v>
      </c>
      <c r="L124">
        <f>_xlfn.XLOOKUP(orders[[#This Row],[Product ID]],products[Product ID],products[Unit Price])</f>
        <v>5.97</v>
      </c>
      <c r="M124">
        <f>orders[[#This Row],[Unit Price]]*orders[[#This Row],[Quantity]]</f>
        <v>23.88</v>
      </c>
      <c r="N124">
        <f>_xlfn.XLOOKUP(orders[[#This Row],[Product ID]],products[Product ID],products[Profit]) * orders[[#This Row],[Quantity]]</f>
        <v>2.1492</v>
      </c>
    </row>
    <row r="125" spans="1:14" x14ac:dyDescent="0.3">
      <c r="A125" t="s">
        <v>5343</v>
      </c>
      <c r="B125" s="1">
        <v>44724</v>
      </c>
      <c r="C125" t="s">
        <v>709</v>
      </c>
      <c r="D125" t="s">
        <v>5247</v>
      </c>
      <c r="E125">
        <v>4</v>
      </c>
      <c r="F125" t="str">
        <f>_xlfn.XLOOKUP(orders[[#This Row],[Customer ID]],customers[Customer ID],customers[Customer Name])</f>
        <v>Doll Beauchamp</v>
      </c>
      <c r="G125" t="str">
        <f>IF(_xlfn.XLOOKUP(orders[[#This Row],[Customer ID]],customers[Customer ID],customers[Email])=0,"",_xlfn.XLOOKUP(orders[[#This Row],[Customer ID]],customers[Customer ID],customers[Email]))</f>
        <v>dbeauchamp3f@usda.gov</v>
      </c>
      <c r="H125" t="str">
        <f>_xlfn.XLOOKUP(orders[[#This Row],[Customer ID]],customers[Customer ID],customers[Country])</f>
        <v>United States</v>
      </c>
      <c r="I125" t="str">
        <f>_xlfn.XLOOKUP(orders[[#This Row],[Product ID]],products[Product ID],products[Coffee Type])</f>
        <v>Liberica</v>
      </c>
      <c r="J125" t="str">
        <f>_xlfn.XLOOKUP(orders[[#This Row],[Product ID]],products[Product ID],products[Roast Type])</f>
        <v xml:space="preserve">Light </v>
      </c>
      <c r="K125" s="2">
        <f>_xlfn.XLOOKUP(orders[[#This Row],[Product ID]],products[Product ID],products[Size kg])</f>
        <v>2.5</v>
      </c>
      <c r="L125">
        <f>_xlfn.XLOOKUP(orders[[#This Row],[Product ID]],products[Product ID],products[Unit Price])</f>
        <v>36.454999999999998</v>
      </c>
      <c r="M125">
        <f>orders[[#This Row],[Unit Price]]*orders[[#This Row],[Quantity]]</f>
        <v>145.82</v>
      </c>
      <c r="N125">
        <f>_xlfn.XLOOKUP(orders[[#This Row],[Product ID]],products[Product ID],products[Profit]) * orders[[#This Row],[Quantity]]</f>
        <v>18.956399999999999</v>
      </c>
    </row>
    <row r="126" spans="1:14" x14ac:dyDescent="0.3">
      <c r="A126" t="s">
        <v>5344</v>
      </c>
      <c r="B126" s="1">
        <v>43582</v>
      </c>
      <c r="C126" t="s">
        <v>715</v>
      </c>
      <c r="D126" t="s">
        <v>5231</v>
      </c>
      <c r="E126">
        <v>5</v>
      </c>
      <c r="F126" t="str">
        <f>_xlfn.XLOOKUP(orders[[#This Row],[Customer ID]],customers[Customer ID],customers[Customer Name])</f>
        <v>Stanford Rodliff</v>
      </c>
      <c r="G126" t="str">
        <f>IF(_xlfn.XLOOKUP(orders[[#This Row],[Customer ID]],customers[Customer ID],customers[Email])=0,"",_xlfn.XLOOKUP(orders[[#This Row],[Customer ID]],customers[Customer ID],customers[Email]))</f>
        <v>srodliff3g@ted.com</v>
      </c>
      <c r="H126" t="str">
        <f>_xlfn.XLOOKUP(orders[[#This Row],[Customer ID]],customers[Customer ID],customers[Country])</f>
        <v>United States</v>
      </c>
      <c r="I126" t="str">
        <f>_xlfn.XLOOKUP(orders[[#This Row],[Product ID]],products[Product ID],products[Coffee Type])</f>
        <v>Liberica</v>
      </c>
      <c r="J126" t="str">
        <f>_xlfn.XLOOKUP(orders[[#This Row],[Product ID]],products[Product ID],products[Roast Type])</f>
        <v xml:space="preserve">Medium </v>
      </c>
      <c r="K126" s="2">
        <f>_xlfn.XLOOKUP(orders[[#This Row],[Product ID]],products[Product ID],products[Size kg])</f>
        <v>0.2</v>
      </c>
      <c r="L126">
        <f>_xlfn.XLOOKUP(orders[[#This Row],[Product ID]],products[Product ID],products[Unit Price])</f>
        <v>4.3650000000000002</v>
      </c>
      <c r="M126">
        <f>orders[[#This Row],[Unit Price]]*orders[[#This Row],[Quantity]]</f>
        <v>21.825000000000003</v>
      </c>
      <c r="N126">
        <f>_xlfn.XLOOKUP(orders[[#This Row],[Product ID]],products[Product ID],products[Profit]) * orders[[#This Row],[Quantity]]</f>
        <v>2.8374999999999999</v>
      </c>
    </row>
    <row r="127" spans="1:14" x14ac:dyDescent="0.3">
      <c r="A127" t="s">
        <v>5345</v>
      </c>
      <c r="B127" s="1">
        <v>43608</v>
      </c>
      <c r="C127" t="s">
        <v>721</v>
      </c>
      <c r="D127" t="s">
        <v>5232</v>
      </c>
      <c r="E127">
        <v>3</v>
      </c>
      <c r="F127" t="str">
        <f>_xlfn.XLOOKUP(orders[[#This Row],[Customer ID]],customers[Customer ID],customers[Customer Name])</f>
        <v>Stevana Woodham</v>
      </c>
      <c r="G127" t="str">
        <f>IF(_xlfn.XLOOKUP(orders[[#This Row],[Customer ID]],customers[Customer ID],customers[Email])=0,"",_xlfn.XLOOKUP(orders[[#This Row],[Customer ID]],customers[Customer ID],customers[Email]))</f>
        <v>swoodham3h@businesswire.com</v>
      </c>
      <c r="H127" t="str">
        <f>_xlfn.XLOOKUP(orders[[#This Row],[Customer ID]],customers[Customer ID],customers[Country])</f>
        <v>Ireland</v>
      </c>
      <c r="I127" t="str">
        <f>_xlfn.XLOOKUP(orders[[#This Row],[Product ID]],products[Product ID],products[Coffee Type])</f>
        <v>Liberica</v>
      </c>
      <c r="J127" t="str">
        <f>_xlfn.XLOOKUP(orders[[#This Row],[Product ID]],products[Product ID],products[Roast Type])</f>
        <v xml:space="preserve">Medium </v>
      </c>
      <c r="K127" s="2">
        <f>_xlfn.XLOOKUP(orders[[#This Row],[Product ID]],products[Product ID],products[Size kg])</f>
        <v>0.5</v>
      </c>
      <c r="L127">
        <f>_xlfn.XLOOKUP(orders[[#This Row],[Product ID]],products[Product ID],products[Unit Price])</f>
        <v>8.73</v>
      </c>
      <c r="M127">
        <f>orders[[#This Row],[Unit Price]]*orders[[#This Row],[Quantity]]</f>
        <v>26.19</v>
      </c>
      <c r="N127">
        <f>_xlfn.XLOOKUP(orders[[#This Row],[Product ID]],products[Product ID],products[Profit]) * orders[[#This Row],[Quantity]]</f>
        <v>3.4047000000000001</v>
      </c>
    </row>
    <row r="128" spans="1:14" x14ac:dyDescent="0.3">
      <c r="A128" t="s">
        <v>5346</v>
      </c>
      <c r="B128" s="1">
        <v>44026</v>
      </c>
      <c r="C128" t="s">
        <v>728</v>
      </c>
      <c r="D128" t="s">
        <v>5221</v>
      </c>
      <c r="E128">
        <v>1</v>
      </c>
      <c r="F128" t="str">
        <f>_xlfn.XLOOKUP(orders[[#This Row],[Customer ID]],customers[Customer ID],customers[Customer Name])</f>
        <v>Hewet Synnot</v>
      </c>
      <c r="G128" t="str">
        <f>IF(_xlfn.XLOOKUP(orders[[#This Row],[Customer ID]],customers[Customer ID],customers[Email])=0,"",_xlfn.XLOOKUP(orders[[#This Row],[Customer ID]],customers[Customer ID],customers[Email]))</f>
        <v>hsynnot3i@about.com</v>
      </c>
      <c r="H128" t="str">
        <f>_xlfn.XLOOKUP(orders[[#This Row],[Customer ID]],customers[Customer ID],customers[Country])</f>
        <v>United States</v>
      </c>
      <c r="I128" t="str">
        <f>_xlfn.XLOOKUP(orders[[#This Row],[Product ID]],products[Product ID],products[Coffee Type])</f>
        <v>Arabica</v>
      </c>
      <c r="J128" t="str">
        <f>_xlfn.XLOOKUP(orders[[#This Row],[Product ID]],products[Product ID],products[Roast Type])</f>
        <v xml:space="preserve">Medium </v>
      </c>
      <c r="K128" s="2">
        <f>_xlfn.XLOOKUP(orders[[#This Row],[Product ID]],products[Product ID],products[Size kg])</f>
        <v>1</v>
      </c>
      <c r="L128">
        <f>_xlfn.XLOOKUP(orders[[#This Row],[Product ID]],products[Product ID],products[Unit Price])</f>
        <v>11.25</v>
      </c>
      <c r="M128">
        <f>orders[[#This Row],[Unit Price]]*orders[[#This Row],[Quantity]]</f>
        <v>11.25</v>
      </c>
      <c r="N128">
        <f>_xlfn.XLOOKUP(orders[[#This Row],[Product ID]],products[Product ID],products[Profit]) * orders[[#This Row],[Quantity]]</f>
        <v>1.0125</v>
      </c>
    </row>
    <row r="129" spans="1:14" x14ac:dyDescent="0.3">
      <c r="A129" t="s">
        <v>5347</v>
      </c>
      <c r="B129" s="1">
        <v>44510</v>
      </c>
      <c r="C129" t="s">
        <v>733</v>
      </c>
      <c r="D129" t="s">
        <v>5191</v>
      </c>
      <c r="E129">
        <v>6</v>
      </c>
      <c r="F129" t="str">
        <f>_xlfn.XLOOKUP(orders[[#This Row],[Customer ID]],customers[Customer ID],customers[Customer Name])</f>
        <v>Raleigh Lepere</v>
      </c>
      <c r="G129" t="str">
        <f>IF(_xlfn.XLOOKUP(orders[[#This Row],[Customer ID]],customers[Customer ID],customers[Email])=0,"",_xlfn.XLOOKUP(orders[[#This Row],[Customer ID]],customers[Customer ID],customers[Email]))</f>
        <v>rlepere3j@shop-pro.jp</v>
      </c>
      <c r="H129" t="str">
        <f>_xlfn.XLOOKUP(orders[[#This Row],[Customer ID]],customers[Customer ID],customers[Country])</f>
        <v>Ireland</v>
      </c>
      <c r="I129" t="str">
        <f>_xlfn.XLOOKUP(orders[[#This Row],[Product ID]],products[Product ID],products[Coffee Type])</f>
        <v>Liberica</v>
      </c>
      <c r="J129" t="str">
        <f>_xlfn.XLOOKUP(orders[[#This Row],[Product ID]],products[Product ID],products[Roast Type])</f>
        <v xml:space="preserve">Dark </v>
      </c>
      <c r="K129" s="2">
        <f>_xlfn.XLOOKUP(orders[[#This Row],[Product ID]],products[Product ID],products[Size kg])</f>
        <v>1</v>
      </c>
      <c r="L129">
        <f>_xlfn.XLOOKUP(orders[[#This Row],[Product ID]],products[Product ID],products[Unit Price])</f>
        <v>12.95</v>
      </c>
      <c r="M129">
        <f>orders[[#This Row],[Unit Price]]*orders[[#This Row],[Quantity]]</f>
        <v>77.699999999999989</v>
      </c>
      <c r="N129">
        <f>_xlfn.XLOOKUP(orders[[#This Row],[Product ID]],products[Product ID],products[Profit]) * orders[[#This Row],[Quantity]]</f>
        <v>10.100999999999999</v>
      </c>
    </row>
    <row r="130" spans="1:14" x14ac:dyDescent="0.3">
      <c r="A130" t="s">
        <v>5348</v>
      </c>
      <c r="B130" s="1">
        <v>44439</v>
      </c>
      <c r="C130" t="s">
        <v>739</v>
      </c>
      <c r="D130" t="s">
        <v>5225</v>
      </c>
      <c r="E130">
        <v>1</v>
      </c>
      <c r="F130" t="str">
        <f>_xlfn.XLOOKUP(orders[[#This Row],[Customer ID]],customers[Customer ID],customers[Customer Name])</f>
        <v>Timofei Woofinden</v>
      </c>
      <c r="G130" t="str">
        <f>IF(_xlfn.XLOOKUP(orders[[#This Row],[Customer ID]],customers[Customer ID],customers[Email])=0,"",_xlfn.XLOOKUP(orders[[#This Row],[Customer ID]],customers[Customer ID],customers[Email]))</f>
        <v>twoofinden3k@businesswire.com</v>
      </c>
      <c r="H130" t="str">
        <f>_xlfn.XLOOKUP(orders[[#This Row],[Customer ID]],customers[Customer ID],customers[Country])</f>
        <v>United States</v>
      </c>
      <c r="I130" t="str">
        <f>_xlfn.XLOOKUP(orders[[#This Row],[Product ID]],products[Product ID],products[Coffee Type])</f>
        <v>Arabica</v>
      </c>
      <c r="J130" t="str">
        <f>_xlfn.XLOOKUP(orders[[#This Row],[Product ID]],products[Product ID],products[Roast Type])</f>
        <v xml:space="preserve">Medium </v>
      </c>
      <c r="K130" s="2">
        <f>_xlfn.XLOOKUP(orders[[#This Row],[Product ID]],products[Product ID],products[Size kg])</f>
        <v>0.5</v>
      </c>
      <c r="L130">
        <f>_xlfn.XLOOKUP(orders[[#This Row],[Product ID]],products[Product ID],products[Unit Price])</f>
        <v>6.75</v>
      </c>
      <c r="M130">
        <f>orders[[#This Row],[Unit Price]]*orders[[#This Row],[Quantity]]</f>
        <v>6.75</v>
      </c>
      <c r="N130">
        <f>_xlfn.XLOOKUP(orders[[#This Row],[Product ID]],products[Product ID],products[Profit]) * orders[[#This Row],[Quantity]]</f>
        <v>0.60750000000000004</v>
      </c>
    </row>
    <row r="131" spans="1:14" x14ac:dyDescent="0.3">
      <c r="A131" t="s">
        <v>5349</v>
      </c>
      <c r="B131" s="1">
        <v>43652</v>
      </c>
      <c r="C131" t="s">
        <v>745</v>
      </c>
      <c r="D131" t="s">
        <v>5327</v>
      </c>
      <c r="E131">
        <v>1</v>
      </c>
      <c r="F131" t="str">
        <f>_xlfn.XLOOKUP(orders[[#This Row],[Customer ID]],customers[Customer ID],customers[Customer Name])</f>
        <v>Evelina Dacca</v>
      </c>
      <c r="G131" t="str">
        <f>IF(_xlfn.XLOOKUP(orders[[#This Row],[Customer ID]],customers[Customer ID],customers[Email])=0,"",_xlfn.XLOOKUP(orders[[#This Row],[Customer ID]],customers[Customer ID],customers[Email]))</f>
        <v>edacca3l@google.pl</v>
      </c>
      <c r="H131" t="str">
        <f>_xlfn.XLOOKUP(orders[[#This Row],[Customer ID]],customers[Customer ID],customers[Country])</f>
        <v>United States</v>
      </c>
      <c r="I131" t="str">
        <f>_xlfn.XLOOKUP(orders[[#This Row],[Product ID]],products[Product ID],products[Coffee Type])</f>
        <v>Excelsa</v>
      </c>
      <c r="J131" t="str">
        <f>_xlfn.XLOOKUP(orders[[#This Row],[Product ID]],products[Product ID],products[Roast Type])</f>
        <v xml:space="preserve">Dark </v>
      </c>
      <c r="K131" s="2">
        <f>_xlfn.XLOOKUP(orders[[#This Row],[Product ID]],products[Product ID],products[Size kg])</f>
        <v>1</v>
      </c>
      <c r="L131">
        <f>_xlfn.XLOOKUP(orders[[#This Row],[Product ID]],products[Product ID],products[Unit Price])</f>
        <v>12.15</v>
      </c>
      <c r="M131">
        <f>orders[[#This Row],[Unit Price]]*orders[[#This Row],[Quantity]]</f>
        <v>12.15</v>
      </c>
      <c r="N131">
        <f>_xlfn.XLOOKUP(orders[[#This Row],[Product ID]],products[Product ID],products[Profit]) * orders[[#This Row],[Quantity]]</f>
        <v>1.3365</v>
      </c>
    </row>
    <row r="132" spans="1:14" x14ac:dyDescent="0.3">
      <c r="A132" t="s">
        <v>5350</v>
      </c>
      <c r="B132" s="1">
        <v>44624</v>
      </c>
      <c r="C132" t="s">
        <v>751</v>
      </c>
      <c r="D132" t="s">
        <v>5306</v>
      </c>
      <c r="E132">
        <v>5</v>
      </c>
      <c r="F132" t="str">
        <f>_xlfn.XLOOKUP(orders[[#This Row],[Customer ID]],customers[Customer ID],customers[Customer Name])</f>
        <v>Bidget Tremellier</v>
      </c>
      <c r="G132" t="str">
        <f>IF(_xlfn.XLOOKUP(orders[[#This Row],[Customer ID]],customers[Customer ID],customers[Email])=0,"",_xlfn.XLOOKUP(orders[[#This Row],[Customer ID]],customers[Customer ID],customers[Email]))</f>
        <v/>
      </c>
      <c r="H132" t="str">
        <f>_xlfn.XLOOKUP(orders[[#This Row],[Customer ID]],customers[Customer ID],customers[Country])</f>
        <v>Ireland</v>
      </c>
      <c r="I132" t="str">
        <f>_xlfn.XLOOKUP(orders[[#This Row],[Product ID]],products[Product ID],products[Coffee Type])</f>
        <v>Arabica</v>
      </c>
      <c r="J132" t="str">
        <f>_xlfn.XLOOKUP(orders[[#This Row],[Product ID]],products[Product ID],products[Roast Type])</f>
        <v xml:space="preserve">Light </v>
      </c>
      <c r="K132" s="2">
        <f>_xlfn.XLOOKUP(orders[[#This Row],[Product ID]],products[Product ID],products[Size kg])</f>
        <v>2.5</v>
      </c>
      <c r="L132">
        <f>_xlfn.XLOOKUP(orders[[#This Row],[Product ID]],products[Product ID],products[Unit Price])</f>
        <v>29.785</v>
      </c>
      <c r="M132">
        <f>orders[[#This Row],[Unit Price]]*orders[[#This Row],[Quantity]]</f>
        <v>148.92500000000001</v>
      </c>
      <c r="N132">
        <f>_xlfn.XLOOKUP(orders[[#This Row],[Product ID]],products[Product ID],products[Profit]) * orders[[#This Row],[Quantity]]</f>
        <v>13.403</v>
      </c>
    </row>
    <row r="133" spans="1:14" x14ac:dyDescent="0.3">
      <c r="A133" t="s">
        <v>5351</v>
      </c>
      <c r="B133" s="1">
        <v>44196</v>
      </c>
      <c r="C133" t="s">
        <v>755</v>
      </c>
      <c r="D133" t="s">
        <v>5193</v>
      </c>
      <c r="E133">
        <v>2</v>
      </c>
      <c r="F133" t="str">
        <f>_xlfn.XLOOKUP(orders[[#This Row],[Customer ID]],customers[Customer ID],customers[Customer Name])</f>
        <v>Bobinette Hindsberg</v>
      </c>
      <c r="G133" t="str">
        <f>IF(_xlfn.XLOOKUP(orders[[#This Row],[Customer ID]],customers[Customer ID],customers[Email])=0,"",_xlfn.XLOOKUP(orders[[#This Row],[Customer ID]],customers[Customer ID],customers[Email]))</f>
        <v>bhindsberg3n@blogs.com</v>
      </c>
      <c r="H133" t="str">
        <f>_xlfn.XLOOKUP(orders[[#This Row],[Customer ID]],customers[Customer ID],customers[Country])</f>
        <v>United States</v>
      </c>
      <c r="I133" t="str">
        <f>_xlfn.XLOOKUP(orders[[#This Row],[Product ID]],products[Product ID],products[Coffee Type])</f>
        <v>Excelsa</v>
      </c>
      <c r="J133" t="str">
        <f>_xlfn.XLOOKUP(orders[[#This Row],[Product ID]],products[Product ID],products[Roast Type])</f>
        <v xml:space="preserve">Dark </v>
      </c>
      <c r="K133" s="2">
        <f>_xlfn.XLOOKUP(orders[[#This Row],[Product ID]],products[Product ID],products[Size kg])</f>
        <v>0.5</v>
      </c>
      <c r="L133">
        <f>_xlfn.XLOOKUP(orders[[#This Row],[Product ID]],products[Product ID],products[Unit Price])</f>
        <v>7.29</v>
      </c>
      <c r="M133">
        <f>orders[[#This Row],[Unit Price]]*orders[[#This Row],[Quantity]]</f>
        <v>14.58</v>
      </c>
      <c r="N133">
        <f>_xlfn.XLOOKUP(orders[[#This Row],[Product ID]],products[Product ID],products[Profit]) * orders[[#This Row],[Quantity]]</f>
        <v>1.6037999999999999</v>
      </c>
    </row>
    <row r="134" spans="1:14" x14ac:dyDescent="0.3">
      <c r="A134" t="s">
        <v>5352</v>
      </c>
      <c r="B134" s="1">
        <v>44043</v>
      </c>
      <c r="C134" t="s">
        <v>760</v>
      </c>
      <c r="D134" t="s">
        <v>5306</v>
      </c>
      <c r="E134">
        <v>5</v>
      </c>
      <c r="F134" t="str">
        <f>_xlfn.XLOOKUP(orders[[#This Row],[Customer ID]],customers[Customer ID],customers[Customer Name])</f>
        <v>Osbert Robins</v>
      </c>
      <c r="G134" t="str">
        <f>IF(_xlfn.XLOOKUP(orders[[#This Row],[Customer ID]],customers[Customer ID],customers[Email])=0,"",_xlfn.XLOOKUP(orders[[#This Row],[Customer ID]],customers[Customer ID],customers[Email]))</f>
        <v>orobins3o@salon.com</v>
      </c>
      <c r="H134" t="str">
        <f>_xlfn.XLOOKUP(orders[[#This Row],[Customer ID]],customers[Customer ID],customers[Country])</f>
        <v>United States</v>
      </c>
      <c r="I134" t="str">
        <f>_xlfn.XLOOKUP(orders[[#This Row],[Product ID]],products[Product ID],products[Coffee Type])</f>
        <v>Arabica</v>
      </c>
      <c r="J134" t="str">
        <f>_xlfn.XLOOKUP(orders[[#This Row],[Product ID]],products[Product ID],products[Roast Type])</f>
        <v xml:space="preserve">Light </v>
      </c>
      <c r="K134" s="2">
        <f>_xlfn.XLOOKUP(orders[[#This Row],[Product ID]],products[Product ID],products[Size kg])</f>
        <v>2.5</v>
      </c>
      <c r="L134">
        <f>_xlfn.XLOOKUP(orders[[#This Row],[Product ID]],products[Product ID],products[Unit Price])</f>
        <v>29.785</v>
      </c>
      <c r="M134">
        <f>orders[[#This Row],[Unit Price]]*orders[[#This Row],[Quantity]]</f>
        <v>148.92500000000001</v>
      </c>
      <c r="N134">
        <f>_xlfn.XLOOKUP(orders[[#This Row],[Product ID]],products[Product ID],products[Profit]) * orders[[#This Row],[Quantity]]</f>
        <v>13.403</v>
      </c>
    </row>
    <row r="135" spans="1:14" x14ac:dyDescent="0.3">
      <c r="A135" t="s">
        <v>5353</v>
      </c>
      <c r="B135" s="1">
        <v>44340</v>
      </c>
      <c r="C135" t="s">
        <v>766</v>
      </c>
      <c r="D135" t="s">
        <v>5191</v>
      </c>
      <c r="E135">
        <v>1</v>
      </c>
      <c r="F135" t="str">
        <f>_xlfn.XLOOKUP(orders[[#This Row],[Customer ID]],customers[Customer ID],customers[Customer Name])</f>
        <v>Othello Syseland</v>
      </c>
      <c r="G135" t="str">
        <f>IF(_xlfn.XLOOKUP(orders[[#This Row],[Customer ID]],customers[Customer ID],customers[Email])=0,"",_xlfn.XLOOKUP(orders[[#This Row],[Customer ID]],customers[Customer ID],customers[Email]))</f>
        <v>osyseland3p@independent.co.uk</v>
      </c>
      <c r="H135" t="str">
        <f>_xlfn.XLOOKUP(orders[[#This Row],[Customer ID]],customers[Customer ID],customers[Country])</f>
        <v>United States</v>
      </c>
      <c r="I135" t="str">
        <f>_xlfn.XLOOKUP(orders[[#This Row],[Product ID]],products[Product ID],products[Coffee Type])</f>
        <v>Liberica</v>
      </c>
      <c r="J135" t="str">
        <f>_xlfn.XLOOKUP(orders[[#This Row],[Product ID]],products[Product ID],products[Roast Type])</f>
        <v xml:space="preserve">Dark </v>
      </c>
      <c r="K135" s="2">
        <f>_xlfn.XLOOKUP(orders[[#This Row],[Product ID]],products[Product ID],products[Size kg])</f>
        <v>1</v>
      </c>
      <c r="L135">
        <f>_xlfn.XLOOKUP(orders[[#This Row],[Product ID]],products[Product ID],products[Unit Price])</f>
        <v>12.95</v>
      </c>
      <c r="M135">
        <f>orders[[#This Row],[Unit Price]]*orders[[#This Row],[Quantity]]</f>
        <v>12.95</v>
      </c>
      <c r="N135">
        <f>_xlfn.XLOOKUP(orders[[#This Row],[Product ID]],products[Product ID],products[Profit]) * orders[[#This Row],[Quantity]]</f>
        <v>1.6835</v>
      </c>
    </row>
    <row r="136" spans="1:14" x14ac:dyDescent="0.3">
      <c r="A136" t="s">
        <v>5354</v>
      </c>
      <c r="B136" s="1">
        <v>44758</v>
      </c>
      <c r="C136" t="s">
        <v>772</v>
      </c>
      <c r="D136" t="s">
        <v>5252</v>
      </c>
      <c r="E136">
        <v>3</v>
      </c>
      <c r="F136" t="str">
        <f>_xlfn.XLOOKUP(orders[[#This Row],[Customer ID]],customers[Customer ID],customers[Customer Name])</f>
        <v>Ewell Hanby</v>
      </c>
      <c r="G136" t="str">
        <f>IF(_xlfn.XLOOKUP(orders[[#This Row],[Customer ID]],customers[Customer ID],customers[Email])=0,"",_xlfn.XLOOKUP(orders[[#This Row],[Customer ID]],customers[Customer ID],customers[Email]))</f>
        <v/>
      </c>
      <c r="H136" t="str">
        <f>_xlfn.XLOOKUP(orders[[#This Row],[Customer ID]],customers[Customer ID],customers[Country])</f>
        <v>United States</v>
      </c>
      <c r="I136" t="str">
        <f>_xlfn.XLOOKUP(orders[[#This Row],[Product ID]],products[Product ID],products[Coffee Type])</f>
        <v>Excelsa</v>
      </c>
      <c r="J136" t="str">
        <f>_xlfn.XLOOKUP(orders[[#This Row],[Product ID]],products[Product ID],products[Roast Type])</f>
        <v xml:space="preserve">Medium </v>
      </c>
      <c r="K136" s="2">
        <f>_xlfn.XLOOKUP(orders[[#This Row],[Product ID]],products[Product ID],products[Size kg])</f>
        <v>2.5</v>
      </c>
      <c r="L136">
        <f>_xlfn.XLOOKUP(orders[[#This Row],[Product ID]],products[Product ID],products[Unit Price])</f>
        <v>31.625</v>
      </c>
      <c r="M136">
        <f>orders[[#This Row],[Unit Price]]*orders[[#This Row],[Quantity]]</f>
        <v>94.875</v>
      </c>
      <c r="N136">
        <f>_xlfn.XLOOKUP(orders[[#This Row],[Product ID]],products[Product ID],products[Profit]) * orders[[#This Row],[Quantity]]</f>
        <v>10.4361</v>
      </c>
    </row>
    <row r="137" spans="1:14" x14ac:dyDescent="0.3">
      <c r="A137" t="s">
        <v>5355</v>
      </c>
      <c r="B137" s="1">
        <v>44232</v>
      </c>
      <c r="C137" t="s">
        <v>512</v>
      </c>
      <c r="D137" t="s">
        <v>5299</v>
      </c>
      <c r="E137">
        <v>5</v>
      </c>
      <c r="F137" t="str">
        <f>_xlfn.XLOOKUP(orders[[#This Row],[Customer ID]],customers[Customer ID],customers[Customer Name])</f>
        <v>Blancha McAmish</v>
      </c>
      <c r="G137" t="str">
        <f>IF(_xlfn.XLOOKUP(orders[[#This Row],[Customer ID]],customers[Customer ID],customers[Email])=0,"",_xlfn.XLOOKUP(orders[[#This Row],[Customer ID]],customers[Customer ID],customers[Email]))</f>
        <v>bmcamish2e@tripadvisor.com</v>
      </c>
      <c r="H137" t="str">
        <f>_xlfn.XLOOKUP(orders[[#This Row],[Customer ID]],customers[Customer ID],customers[Country])</f>
        <v>United States</v>
      </c>
      <c r="I137" t="str">
        <f>_xlfn.XLOOKUP(orders[[#This Row],[Product ID]],products[Product ID],products[Coffee Type])</f>
        <v>Arabica</v>
      </c>
      <c r="J137" t="str">
        <f>_xlfn.XLOOKUP(orders[[#This Row],[Product ID]],products[Product ID],products[Roast Type])</f>
        <v xml:space="preserve">Light </v>
      </c>
      <c r="K137" s="2">
        <f>_xlfn.XLOOKUP(orders[[#This Row],[Product ID]],products[Product ID],products[Size kg])</f>
        <v>0.5</v>
      </c>
      <c r="L137">
        <f>_xlfn.XLOOKUP(orders[[#This Row],[Product ID]],products[Product ID],products[Unit Price])</f>
        <v>7.77</v>
      </c>
      <c r="M137">
        <f>orders[[#This Row],[Unit Price]]*orders[[#This Row],[Quantity]]</f>
        <v>38.849999999999994</v>
      </c>
      <c r="N137">
        <f>_xlfn.XLOOKUP(orders[[#This Row],[Product ID]],products[Product ID],products[Profit]) * orders[[#This Row],[Quantity]]</f>
        <v>3.4965000000000002</v>
      </c>
    </row>
    <row r="138" spans="1:14" x14ac:dyDescent="0.3">
      <c r="A138" t="s">
        <v>5356</v>
      </c>
      <c r="B138" s="1">
        <v>44406</v>
      </c>
      <c r="C138" t="s">
        <v>782</v>
      </c>
      <c r="D138" t="s">
        <v>5217</v>
      </c>
      <c r="E138">
        <v>4</v>
      </c>
      <c r="F138" t="str">
        <f>_xlfn.XLOOKUP(orders[[#This Row],[Customer ID]],customers[Customer ID],customers[Customer Name])</f>
        <v>Lowell Keenleyside</v>
      </c>
      <c r="G138" t="str">
        <f>IF(_xlfn.XLOOKUP(orders[[#This Row],[Customer ID]],customers[Customer ID],customers[Email])=0,"",_xlfn.XLOOKUP(orders[[#This Row],[Customer ID]],customers[Customer ID],customers[Email]))</f>
        <v>lkeenleyside3s@topsy.com</v>
      </c>
      <c r="H138" t="str">
        <f>_xlfn.XLOOKUP(orders[[#This Row],[Customer ID]],customers[Customer ID],customers[Country])</f>
        <v>United States</v>
      </c>
      <c r="I138" t="str">
        <f>_xlfn.XLOOKUP(orders[[#This Row],[Product ID]],products[Product ID],products[Coffee Type])</f>
        <v>Arabica</v>
      </c>
      <c r="J138" t="str">
        <f>_xlfn.XLOOKUP(orders[[#This Row],[Product ID]],products[Product ID],products[Roast Type])</f>
        <v xml:space="preserve">Dark </v>
      </c>
      <c r="K138" s="2">
        <f>_xlfn.XLOOKUP(orders[[#This Row],[Product ID]],products[Product ID],products[Size kg])</f>
        <v>0.2</v>
      </c>
      <c r="L138">
        <f>_xlfn.XLOOKUP(orders[[#This Row],[Product ID]],products[Product ID],products[Unit Price])</f>
        <v>2.9849999999999999</v>
      </c>
      <c r="M138">
        <f>orders[[#This Row],[Unit Price]]*orders[[#This Row],[Quantity]]</f>
        <v>11.94</v>
      </c>
      <c r="N138">
        <f>_xlfn.XLOOKUP(orders[[#This Row],[Product ID]],products[Product ID],products[Profit]) * orders[[#This Row],[Quantity]]</f>
        <v>1.0744</v>
      </c>
    </row>
    <row r="139" spans="1:14" x14ac:dyDescent="0.3">
      <c r="A139" t="s">
        <v>5357</v>
      </c>
      <c r="B139" s="1">
        <v>44637</v>
      </c>
      <c r="C139" t="s">
        <v>787</v>
      </c>
      <c r="D139" t="s">
        <v>5202</v>
      </c>
      <c r="E139">
        <v>3</v>
      </c>
      <c r="F139" t="str">
        <f>_xlfn.XLOOKUP(orders[[#This Row],[Customer ID]],customers[Customer ID],customers[Customer Name])</f>
        <v>Elonore Joliffe</v>
      </c>
      <c r="G139" t="str">
        <f>IF(_xlfn.XLOOKUP(orders[[#This Row],[Customer ID]],customers[Customer ID],customers[Email])=0,"",_xlfn.XLOOKUP(orders[[#This Row],[Customer ID]],customers[Customer ID],customers[Email]))</f>
        <v/>
      </c>
      <c r="H139" t="str">
        <f>_xlfn.XLOOKUP(orders[[#This Row],[Customer ID]],customers[Customer ID],customers[Country])</f>
        <v>Ireland</v>
      </c>
      <c r="I139" t="str">
        <f>_xlfn.XLOOKUP(orders[[#This Row],[Product ID]],products[Product ID],products[Coffee Type])</f>
        <v>Excelsa</v>
      </c>
      <c r="J139" t="str">
        <f>_xlfn.XLOOKUP(orders[[#This Row],[Product ID]],products[Product ID],products[Roast Type])</f>
        <v xml:space="preserve">Light </v>
      </c>
      <c r="K139" s="2">
        <f>_xlfn.XLOOKUP(orders[[#This Row],[Product ID]],products[Product ID],products[Size kg])</f>
        <v>2.5</v>
      </c>
      <c r="L139">
        <f>_xlfn.XLOOKUP(orders[[#This Row],[Product ID]],products[Product ID],products[Unit Price])</f>
        <v>34.155000000000001</v>
      </c>
      <c r="M139">
        <f>orders[[#This Row],[Unit Price]]*orders[[#This Row],[Quantity]]</f>
        <v>102.465</v>
      </c>
      <c r="N139">
        <f>_xlfn.XLOOKUP(orders[[#This Row],[Product ID]],products[Product ID],products[Profit]) * orders[[#This Row],[Quantity]]</f>
        <v>11.271000000000001</v>
      </c>
    </row>
    <row r="140" spans="1:14" x14ac:dyDescent="0.3">
      <c r="A140" t="s">
        <v>5358</v>
      </c>
      <c r="B140" s="1">
        <v>44238</v>
      </c>
      <c r="C140" t="s">
        <v>791</v>
      </c>
      <c r="D140" t="s">
        <v>5327</v>
      </c>
      <c r="E140">
        <v>4</v>
      </c>
      <c r="F140" t="str">
        <f>_xlfn.XLOOKUP(orders[[#This Row],[Customer ID]],customers[Customer ID],customers[Customer Name])</f>
        <v>Abraham Coleman</v>
      </c>
      <c r="G140" t="str">
        <f>IF(_xlfn.XLOOKUP(orders[[#This Row],[Customer ID]],customers[Customer ID],customers[Email])=0,"",_xlfn.XLOOKUP(orders[[#This Row],[Customer ID]],customers[Customer ID],customers[Email]))</f>
        <v/>
      </c>
      <c r="H140" t="str">
        <f>_xlfn.XLOOKUP(orders[[#This Row],[Customer ID]],customers[Customer ID],customers[Country])</f>
        <v>United States</v>
      </c>
      <c r="I140" t="str">
        <f>_xlfn.XLOOKUP(orders[[#This Row],[Product ID]],products[Product ID],products[Coffee Type])</f>
        <v>Excelsa</v>
      </c>
      <c r="J140" t="str">
        <f>_xlfn.XLOOKUP(orders[[#This Row],[Product ID]],products[Product ID],products[Roast Type])</f>
        <v xml:space="preserve">Dark </v>
      </c>
      <c r="K140" s="2">
        <f>_xlfn.XLOOKUP(orders[[#This Row],[Product ID]],products[Product ID],products[Size kg])</f>
        <v>1</v>
      </c>
      <c r="L140">
        <f>_xlfn.XLOOKUP(orders[[#This Row],[Product ID]],products[Product ID],products[Unit Price])</f>
        <v>12.15</v>
      </c>
      <c r="M140">
        <f>orders[[#This Row],[Unit Price]]*orders[[#This Row],[Quantity]]</f>
        <v>48.6</v>
      </c>
      <c r="N140">
        <f>_xlfn.XLOOKUP(orders[[#This Row],[Product ID]],products[Product ID],products[Profit]) * orders[[#This Row],[Quantity]]</f>
        <v>5.3460000000000001</v>
      </c>
    </row>
    <row r="141" spans="1:14" x14ac:dyDescent="0.3">
      <c r="A141" t="s">
        <v>5359</v>
      </c>
      <c r="B141" s="1">
        <v>43509</v>
      </c>
      <c r="C141" t="s">
        <v>796</v>
      </c>
      <c r="D141" t="s">
        <v>5191</v>
      </c>
      <c r="E141">
        <v>6</v>
      </c>
      <c r="F141" t="str">
        <f>_xlfn.XLOOKUP(orders[[#This Row],[Customer ID]],customers[Customer ID],customers[Customer Name])</f>
        <v>Rivy Farington</v>
      </c>
      <c r="G141" t="str">
        <f>IF(_xlfn.XLOOKUP(orders[[#This Row],[Customer ID]],customers[Customer ID],customers[Email])=0,"",_xlfn.XLOOKUP(orders[[#This Row],[Customer ID]],customers[Customer ID],customers[Email]))</f>
        <v/>
      </c>
      <c r="H141" t="str">
        <f>_xlfn.XLOOKUP(orders[[#This Row],[Customer ID]],customers[Customer ID],customers[Country])</f>
        <v>United States</v>
      </c>
      <c r="I141" t="str">
        <f>_xlfn.XLOOKUP(orders[[#This Row],[Product ID]],products[Product ID],products[Coffee Type])</f>
        <v>Liberica</v>
      </c>
      <c r="J141" t="str">
        <f>_xlfn.XLOOKUP(orders[[#This Row],[Product ID]],products[Product ID],products[Roast Type])</f>
        <v xml:space="preserve">Dark </v>
      </c>
      <c r="K141" s="2">
        <f>_xlfn.XLOOKUP(orders[[#This Row],[Product ID]],products[Product ID],products[Size kg])</f>
        <v>1</v>
      </c>
      <c r="L141">
        <f>_xlfn.XLOOKUP(orders[[#This Row],[Product ID]],products[Product ID],products[Unit Price])</f>
        <v>12.95</v>
      </c>
      <c r="M141">
        <f>orders[[#This Row],[Unit Price]]*orders[[#This Row],[Quantity]]</f>
        <v>77.699999999999989</v>
      </c>
      <c r="N141">
        <f>_xlfn.XLOOKUP(orders[[#This Row],[Product ID]],products[Product ID],products[Profit]) * orders[[#This Row],[Quantity]]</f>
        <v>10.100999999999999</v>
      </c>
    </row>
    <row r="142" spans="1:14" x14ac:dyDescent="0.3">
      <c r="A142" t="s">
        <v>5360</v>
      </c>
      <c r="B142" s="1">
        <v>44694</v>
      </c>
      <c r="C142" t="s">
        <v>800</v>
      </c>
      <c r="D142" t="s">
        <v>5250</v>
      </c>
      <c r="E142">
        <v>1</v>
      </c>
      <c r="F142" t="str">
        <f>_xlfn.XLOOKUP(orders[[#This Row],[Customer ID]],customers[Customer ID],customers[Customer Name])</f>
        <v>Vallie Kundt</v>
      </c>
      <c r="G142" t="str">
        <f>IF(_xlfn.XLOOKUP(orders[[#This Row],[Customer ID]],customers[Customer ID],customers[Email])=0,"",_xlfn.XLOOKUP(orders[[#This Row],[Customer ID]],customers[Customer ID],customers[Email]))</f>
        <v>vkundt3w@bigcartel.com</v>
      </c>
      <c r="H142" t="str">
        <f>_xlfn.XLOOKUP(orders[[#This Row],[Customer ID]],customers[Customer ID],customers[Country])</f>
        <v>Ireland</v>
      </c>
      <c r="I142" t="str">
        <f>_xlfn.XLOOKUP(orders[[#This Row],[Product ID]],products[Product ID],products[Coffee Type])</f>
        <v>Liberica</v>
      </c>
      <c r="J142" t="str">
        <f>_xlfn.XLOOKUP(orders[[#This Row],[Product ID]],products[Product ID],products[Roast Type])</f>
        <v xml:space="preserve">Dark </v>
      </c>
      <c r="K142" s="2">
        <f>_xlfn.XLOOKUP(orders[[#This Row],[Product ID]],products[Product ID],products[Size kg])</f>
        <v>2.5</v>
      </c>
      <c r="L142">
        <f>_xlfn.XLOOKUP(orders[[#This Row],[Product ID]],products[Product ID],products[Unit Price])</f>
        <v>29.785</v>
      </c>
      <c r="M142">
        <f>orders[[#This Row],[Unit Price]]*orders[[#This Row],[Quantity]]</f>
        <v>29.785</v>
      </c>
      <c r="N142">
        <f>_xlfn.XLOOKUP(orders[[#This Row],[Product ID]],products[Product ID],products[Profit]) * orders[[#This Row],[Quantity]]</f>
        <v>3.8719999999999999</v>
      </c>
    </row>
    <row r="143" spans="1:14" x14ac:dyDescent="0.3">
      <c r="A143" t="s">
        <v>5361</v>
      </c>
      <c r="B143" s="1">
        <v>43970</v>
      </c>
      <c r="C143" t="s">
        <v>806</v>
      </c>
      <c r="D143" t="s">
        <v>5254</v>
      </c>
      <c r="E143">
        <v>4</v>
      </c>
      <c r="F143" t="str">
        <f>_xlfn.XLOOKUP(orders[[#This Row],[Customer ID]],customers[Customer ID],customers[Customer Name])</f>
        <v>Boyd Bett</v>
      </c>
      <c r="G143" t="str">
        <f>IF(_xlfn.XLOOKUP(orders[[#This Row],[Customer ID]],customers[Customer ID],customers[Email])=0,"",_xlfn.XLOOKUP(orders[[#This Row],[Customer ID]],customers[Customer ID],customers[Email]))</f>
        <v>bbett3x@google.de</v>
      </c>
      <c r="H143" t="str">
        <f>_xlfn.XLOOKUP(orders[[#This Row],[Customer ID]],customers[Customer ID],customers[Country])</f>
        <v>United States</v>
      </c>
      <c r="I143" t="str">
        <f>_xlfn.XLOOKUP(orders[[#This Row],[Product ID]],products[Product ID],products[Coffee Type])</f>
        <v>Arabica</v>
      </c>
      <c r="J143" t="str">
        <f>_xlfn.XLOOKUP(orders[[#This Row],[Product ID]],products[Product ID],products[Roast Type])</f>
        <v xml:space="preserve">Light </v>
      </c>
      <c r="K143" s="2">
        <f>_xlfn.XLOOKUP(orders[[#This Row],[Product ID]],products[Product ID],products[Size kg])</f>
        <v>0.2</v>
      </c>
      <c r="L143">
        <f>_xlfn.XLOOKUP(orders[[#This Row],[Product ID]],products[Product ID],products[Unit Price])</f>
        <v>3.8849999999999998</v>
      </c>
      <c r="M143">
        <f>orders[[#This Row],[Unit Price]]*orders[[#This Row],[Quantity]]</f>
        <v>15.54</v>
      </c>
      <c r="N143">
        <f>_xlfn.XLOOKUP(orders[[#This Row],[Product ID]],products[Product ID],products[Profit]) * orders[[#This Row],[Quantity]]</f>
        <v>1.3984000000000001</v>
      </c>
    </row>
    <row r="144" spans="1:14" x14ac:dyDescent="0.3">
      <c r="A144" t="s">
        <v>5362</v>
      </c>
      <c r="B144" s="1">
        <v>44678</v>
      </c>
      <c r="C144" t="s">
        <v>811</v>
      </c>
      <c r="D144" t="s">
        <v>5202</v>
      </c>
      <c r="E144">
        <v>4</v>
      </c>
      <c r="F144" t="str">
        <f>_xlfn.XLOOKUP(orders[[#This Row],[Customer ID]],customers[Customer ID],customers[Customer Name])</f>
        <v>Julio Armytage</v>
      </c>
      <c r="G144" t="str">
        <f>IF(_xlfn.XLOOKUP(orders[[#This Row],[Customer ID]],customers[Customer ID],customers[Email])=0,"",_xlfn.XLOOKUP(orders[[#This Row],[Customer ID]],customers[Customer ID],customers[Email]))</f>
        <v/>
      </c>
      <c r="H144" t="str">
        <f>_xlfn.XLOOKUP(orders[[#This Row],[Customer ID]],customers[Customer ID],customers[Country])</f>
        <v>Ireland</v>
      </c>
      <c r="I144" t="str">
        <f>_xlfn.XLOOKUP(orders[[#This Row],[Product ID]],products[Product ID],products[Coffee Type])</f>
        <v>Excelsa</v>
      </c>
      <c r="J144" t="str">
        <f>_xlfn.XLOOKUP(orders[[#This Row],[Product ID]],products[Product ID],products[Roast Type])</f>
        <v xml:space="preserve">Light </v>
      </c>
      <c r="K144" s="2">
        <f>_xlfn.XLOOKUP(orders[[#This Row],[Product ID]],products[Product ID],products[Size kg])</f>
        <v>2.5</v>
      </c>
      <c r="L144">
        <f>_xlfn.XLOOKUP(orders[[#This Row],[Product ID]],products[Product ID],products[Unit Price])</f>
        <v>34.155000000000001</v>
      </c>
      <c r="M144">
        <f>orders[[#This Row],[Unit Price]]*orders[[#This Row],[Quantity]]</f>
        <v>136.62</v>
      </c>
      <c r="N144">
        <f>_xlfn.XLOOKUP(orders[[#This Row],[Product ID]],products[Product ID],products[Profit]) * orders[[#This Row],[Quantity]]</f>
        <v>15.028</v>
      </c>
    </row>
    <row r="145" spans="1:14" x14ac:dyDescent="0.3">
      <c r="A145" t="s">
        <v>5363</v>
      </c>
      <c r="B145" s="1">
        <v>44083</v>
      </c>
      <c r="C145" t="s">
        <v>815</v>
      </c>
      <c r="D145" t="s">
        <v>5232</v>
      </c>
      <c r="E145">
        <v>2</v>
      </c>
      <c r="F145" t="str">
        <f>_xlfn.XLOOKUP(orders[[#This Row],[Customer ID]],customers[Customer ID],customers[Customer Name])</f>
        <v>Deana Staite</v>
      </c>
      <c r="G145" t="str">
        <f>IF(_xlfn.XLOOKUP(orders[[#This Row],[Customer ID]],customers[Customer ID],customers[Email])=0,"",_xlfn.XLOOKUP(orders[[#This Row],[Customer ID]],customers[Customer ID],customers[Email]))</f>
        <v>dstaite3z@scientificamerican.com</v>
      </c>
      <c r="H145" t="str">
        <f>_xlfn.XLOOKUP(orders[[#This Row],[Customer ID]],customers[Customer ID],customers[Country])</f>
        <v>United States</v>
      </c>
      <c r="I145" t="str">
        <f>_xlfn.XLOOKUP(orders[[#This Row],[Product ID]],products[Product ID],products[Coffee Type])</f>
        <v>Liberica</v>
      </c>
      <c r="J145" t="str">
        <f>_xlfn.XLOOKUP(orders[[#This Row],[Product ID]],products[Product ID],products[Roast Type])</f>
        <v xml:space="preserve">Medium </v>
      </c>
      <c r="K145" s="2">
        <f>_xlfn.XLOOKUP(orders[[#This Row],[Product ID]],products[Product ID],products[Size kg])</f>
        <v>0.5</v>
      </c>
      <c r="L145">
        <f>_xlfn.XLOOKUP(orders[[#This Row],[Product ID]],products[Product ID],products[Unit Price])</f>
        <v>8.73</v>
      </c>
      <c r="M145">
        <f>orders[[#This Row],[Unit Price]]*orders[[#This Row],[Quantity]]</f>
        <v>17.46</v>
      </c>
      <c r="N145">
        <f>_xlfn.XLOOKUP(orders[[#This Row],[Product ID]],products[Product ID],products[Profit]) * orders[[#This Row],[Quantity]]</f>
        <v>2.2698</v>
      </c>
    </row>
    <row r="146" spans="1:14" x14ac:dyDescent="0.3">
      <c r="A146" t="s">
        <v>5364</v>
      </c>
      <c r="B146" s="1">
        <v>44265</v>
      </c>
      <c r="C146" t="s">
        <v>820</v>
      </c>
      <c r="D146" t="s">
        <v>5202</v>
      </c>
      <c r="E146">
        <v>2</v>
      </c>
      <c r="F146" t="str">
        <f>_xlfn.XLOOKUP(orders[[#This Row],[Customer ID]],customers[Customer ID],customers[Customer Name])</f>
        <v>Winn Keyse</v>
      </c>
      <c r="G146" t="str">
        <f>IF(_xlfn.XLOOKUP(orders[[#This Row],[Customer ID]],customers[Customer ID],customers[Email])=0,"",_xlfn.XLOOKUP(orders[[#This Row],[Customer ID]],customers[Customer ID],customers[Email]))</f>
        <v>wkeyse40@apple.com</v>
      </c>
      <c r="H146" t="str">
        <f>_xlfn.XLOOKUP(orders[[#This Row],[Customer ID]],customers[Customer ID],customers[Country])</f>
        <v>United States</v>
      </c>
      <c r="I146" t="str">
        <f>_xlfn.XLOOKUP(orders[[#This Row],[Product ID]],products[Product ID],products[Coffee Type])</f>
        <v>Excelsa</v>
      </c>
      <c r="J146" t="str">
        <f>_xlfn.XLOOKUP(orders[[#This Row],[Product ID]],products[Product ID],products[Roast Type])</f>
        <v xml:space="preserve">Light </v>
      </c>
      <c r="K146" s="2">
        <f>_xlfn.XLOOKUP(orders[[#This Row],[Product ID]],products[Product ID],products[Size kg])</f>
        <v>2.5</v>
      </c>
      <c r="L146">
        <f>_xlfn.XLOOKUP(orders[[#This Row],[Product ID]],products[Product ID],products[Unit Price])</f>
        <v>34.155000000000001</v>
      </c>
      <c r="M146">
        <f>orders[[#This Row],[Unit Price]]*orders[[#This Row],[Quantity]]</f>
        <v>68.31</v>
      </c>
      <c r="N146">
        <f>_xlfn.XLOOKUP(orders[[#This Row],[Product ID]],products[Product ID],products[Profit]) * orders[[#This Row],[Quantity]]</f>
        <v>7.5140000000000002</v>
      </c>
    </row>
    <row r="147" spans="1:14" x14ac:dyDescent="0.3">
      <c r="A147" t="s">
        <v>5365</v>
      </c>
      <c r="B147" s="1">
        <v>43562</v>
      </c>
      <c r="C147" t="s">
        <v>826</v>
      </c>
      <c r="D147" t="s">
        <v>5231</v>
      </c>
      <c r="E147">
        <v>4</v>
      </c>
      <c r="F147" t="str">
        <f>_xlfn.XLOOKUP(orders[[#This Row],[Customer ID]],customers[Customer ID],customers[Customer Name])</f>
        <v>Osmund Clausen-Thue</v>
      </c>
      <c r="G147" t="str">
        <f>IF(_xlfn.XLOOKUP(orders[[#This Row],[Customer ID]],customers[Customer ID],customers[Email])=0,"",_xlfn.XLOOKUP(orders[[#This Row],[Customer ID]],customers[Customer ID],customers[Email]))</f>
        <v>oclausenthue41@marriott.com</v>
      </c>
      <c r="H147" t="str">
        <f>_xlfn.XLOOKUP(orders[[#This Row],[Customer ID]],customers[Customer ID],customers[Country])</f>
        <v>United States</v>
      </c>
      <c r="I147" t="str">
        <f>_xlfn.XLOOKUP(orders[[#This Row],[Product ID]],products[Product ID],products[Coffee Type])</f>
        <v>Liberica</v>
      </c>
      <c r="J147" t="str">
        <f>_xlfn.XLOOKUP(orders[[#This Row],[Product ID]],products[Product ID],products[Roast Type])</f>
        <v xml:space="preserve">Medium </v>
      </c>
      <c r="K147" s="2">
        <f>_xlfn.XLOOKUP(orders[[#This Row],[Product ID]],products[Product ID],products[Size kg])</f>
        <v>0.2</v>
      </c>
      <c r="L147">
        <f>_xlfn.XLOOKUP(orders[[#This Row],[Product ID]],products[Product ID],products[Unit Price])</f>
        <v>4.3650000000000002</v>
      </c>
      <c r="M147">
        <f>orders[[#This Row],[Unit Price]]*orders[[#This Row],[Quantity]]</f>
        <v>17.46</v>
      </c>
      <c r="N147">
        <f>_xlfn.XLOOKUP(orders[[#This Row],[Product ID]],products[Product ID],products[Profit]) * orders[[#This Row],[Quantity]]</f>
        <v>2.27</v>
      </c>
    </row>
    <row r="148" spans="1:14" x14ac:dyDescent="0.3">
      <c r="A148" t="s">
        <v>5366</v>
      </c>
      <c r="B148" s="1">
        <v>44024</v>
      </c>
      <c r="C148" t="s">
        <v>831</v>
      </c>
      <c r="D148" t="s">
        <v>5242</v>
      </c>
      <c r="E148">
        <v>3</v>
      </c>
      <c r="F148" t="str">
        <f>_xlfn.XLOOKUP(orders[[#This Row],[Customer ID]],customers[Customer ID],customers[Customer Name])</f>
        <v>Leonore Francisco</v>
      </c>
      <c r="G148" t="str">
        <f>IF(_xlfn.XLOOKUP(orders[[#This Row],[Customer ID]],customers[Customer ID],customers[Email])=0,"",_xlfn.XLOOKUP(orders[[#This Row],[Customer ID]],customers[Customer ID],customers[Email]))</f>
        <v>lfrancisco42@fema.gov</v>
      </c>
      <c r="H148" t="str">
        <f>_xlfn.XLOOKUP(orders[[#This Row],[Customer ID]],customers[Customer ID],customers[Country])</f>
        <v>United States</v>
      </c>
      <c r="I148" t="str">
        <f>_xlfn.XLOOKUP(orders[[#This Row],[Product ID]],products[Product ID],products[Coffee Type])</f>
        <v>Liberica</v>
      </c>
      <c r="J148" t="str">
        <f>_xlfn.XLOOKUP(orders[[#This Row],[Product ID]],products[Product ID],products[Roast Type])</f>
        <v xml:space="preserve">Medium </v>
      </c>
      <c r="K148" s="2">
        <f>_xlfn.XLOOKUP(orders[[#This Row],[Product ID]],products[Product ID],products[Size kg])</f>
        <v>1</v>
      </c>
      <c r="L148">
        <f>_xlfn.XLOOKUP(orders[[#This Row],[Product ID]],products[Product ID],products[Unit Price])</f>
        <v>14.55</v>
      </c>
      <c r="M148">
        <f>orders[[#This Row],[Unit Price]]*orders[[#This Row],[Quantity]]</f>
        <v>43.650000000000006</v>
      </c>
      <c r="N148">
        <f>_xlfn.XLOOKUP(orders[[#This Row],[Product ID]],products[Product ID],products[Profit]) * orders[[#This Row],[Quantity]]</f>
        <v>5.6745000000000001</v>
      </c>
    </row>
    <row r="149" spans="1:14" x14ac:dyDescent="0.3">
      <c r="A149" t="s">
        <v>5366</v>
      </c>
      <c r="B149" s="1">
        <v>44024</v>
      </c>
      <c r="C149" t="s">
        <v>831</v>
      </c>
      <c r="D149" t="s">
        <v>5188</v>
      </c>
      <c r="E149">
        <v>2</v>
      </c>
      <c r="F149" t="str">
        <f>_xlfn.XLOOKUP(orders[[#This Row],[Customer ID]],customers[Customer ID],customers[Customer Name])</f>
        <v>Leonore Francisco</v>
      </c>
      <c r="G149" t="str">
        <f>IF(_xlfn.XLOOKUP(orders[[#This Row],[Customer ID]],customers[Customer ID],customers[Email])=0,"",_xlfn.XLOOKUP(orders[[#This Row],[Customer ID]],customers[Customer ID],customers[Email]))</f>
        <v>lfrancisco42@fema.gov</v>
      </c>
      <c r="H149" t="str">
        <f>_xlfn.XLOOKUP(orders[[#This Row],[Customer ID]],customers[Customer ID],customers[Country])</f>
        <v>United States</v>
      </c>
      <c r="I149" t="str">
        <f>_xlfn.XLOOKUP(orders[[#This Row],[Product ID]],products[Product ID],products[Coffee Type])</f>
        <v>Excelsa</v>
      </c>
      <c r="J149" t="str">
        <f>_xlfn.XLOOKUP(orders[[#This Row],[Product ID]],products[Product ID],products[Roast Type])</f>
        <v xml:space="preserve">Medium </v>
      </c>
      <c r="K149" s="2">
        <f>_xlfn.XLOOKUP(orders[[#This Row],[Product ID]],products[Product ID],products[Size kg])</f>
        <v>1</v>
      </c>
      <c r="L149">
        <f>_xlfn.XLOOKUP(orders[[#This Row],[Product ID]],products[Product ID],products[Unit Price])</f>
        <v>13.75</v>
      </c>
      <c r="M149">
        <f>orders[[#This Row],[Unit Price]]*orders[[#This Row],[Quantity]]</f>
        <v>27.5</v>
      </c>
      <c r="N149">
        <f>_xlfn.XLOOKUP(orders[[#This Row],[Product ID]],products[Product ID],products[Profit]) * orders[[#This Row],[Quantity]]</f>
        <v>3.0249999999999999</v>
      </c>
    </row>
    <row r="150" spans="1:14" x14ac:dyDescent="0.3">
      <c r="A150" t="s">
        <v>5367</v>
      </c>
      <c r="B150" s="1">
        <v>44551</v>
      </c>
      <c r="C150" t="s">
        <v>842</v>
      </c>
      <c r="D150" t="s">
        <v>5215</v>
      </c>
      <c r="E150">
        <v>5</v>
      </c>
      <c r="F150" t="str">
        <f>_xlfn.XLOOKUP(orders[[#This Row],[Customer ID]],customers[Customer ID],customers[Customer Name])</f>
        <v>Giacobo Skingle</v>
      </c>
      <c r="G150" t="str">
        <f>IF(_xlfn.XLOOKUP(orders[[#This Row],[Customer ID]],customers[Customer ID],customers[Email])=0,"",_xlfn.XLOOKUP(orders[[#This Row],[Customer ID]],customers[Customer ID],customers[Email]))</f>
        <v>gskingle44@clickbank.net</v>
      </c>
      <c r="H150" t="str">
        <f>_xlfn.XLOOKUP(orders[[#This Row],[Customer ID]],customers[Customer ID],customers[Country])</f>
        <v>United States</v>
      </c>
      <c r="I150" t="str">
        <f>_xlfn.XLOOKUP(orders[[#This Row],[Product ID]],products[Product ID],products[Coffee Type])</f>
        <v>Excelsa</v>
      </c>
      <c r="J150" t="str">
        <f>_xlfn.XLOOKUP(orders[[#This Row],[Product ID]],products[Product ID],products[Roast Type])</f>
        <v xml:space="preserve">Dark </v>
      </c>
      <c r="K150" s="2">
        <f>_xlfn.XLOOKUP(orders[[#This Row],[Product ID]],products[Product ID],products[Size kg])</f>
        <v>0.2</v>
      </c>
      <c r="L150">
        <f>_xlfn.XLOOKUP(orders[[#This Row],[Product ID]],products[Product ID],products[Unit Price])</f>
        <v>3.645</v>
      </c>
      <c r="M150">
        <f>orders[[#This Row],[Unit Price]]*orders[[#This Row],[Quantity]]</f>
        <v>18.225000000000001</v>
      </c>
      <c r="N150">
        <f>_xlfn.XLOOKUP(orders[[#This Row],[Product ID]],products[Product ID],products[Profit]) * orders[[#This Row],[Quantity]]</f>
        <v>2.0049999999999999</v>
      </c>
    </row>
    <row r="151" spans="1:14" x14ac:dyDescent="0.3">
      <c r="A151" t="s">
        <v>5368</v>
      </c>
      <c r="B151" s="1">
        <v>44108</v>
      </c>
      <c r="C151" t="s">
        <v>847</v>
      </c>
      <c r="D151" t="s">
        <v>5286</v>
      </c>
      <c r="E151">
        <v>2</v>
      </c>
      <c r="F151" t="str">
        <f>_xlfn.XLOOKUP(orders[[#This Row],[Customer ID]],customers[Customer ID],customers[Customer Name])</f>
        <v>Gerard Pirdy</v>
      </c>
      <c r="G151" t="str">
        <f>IF(_xlfn.XLOOKUP(orders[[#This Row],[Customer ID]],customers[Customer ID],customers[Email])=0,"",_xlfn.XLOOKUP(orders[[#This Row],[Customer ID]],customers[Customer ID],customers[Email]))</f>
        <v/>
      </c>
      <c r="H151" t="str">
        <f>_xlfn.XLOOKUP(orders[[#This Row],[Customer ID]],customers[Customer ID],customers[Country])</f>
        <v>United States</v>
      </c>
      <c r="I151" t="str">
        <f>_xlfn.XLOOKUP(orders[[#This Row],[Product ID]],products[Product ID],products[Coffee Type])</f>
        <v>Arabica</v>
      </c>
      <c r="J151" t="str">
        <f>_xlfn.XLOOKUP(orders[[#This Row],[Product ID]],products[Product ID],products[Roast Type])</f>
        <v xml:space="preserve">Medium </v>
      </c>
      <c r="K151" s="2">
        <f>_xlfn.XLOOKUP(orders[[#This Row],[Product ID]],products[Product ID],products[Size kg])</f>
        <v>2.5</v>
      </c>
      <c r="L151">
        <f>_xlfn.XLOOKUP(orders[[#This Row],[Product ID]],products[Product ID],products[Unit Price])</f>
        <v>25.875</v>
      </c>
      <c r="M151">
        <f>orders[[#This Row],[Unit Price]]*orders[[#This Row],[Quantity]]</f>
        <v>51.75</v>
      </c>
      <c r="N151">
        <f>_xlfn.XLOOKUP(orders[[#This Row],[Product ID]],products[Product ID],products[Profit]) * orders[[#This Row],[Quantity]]</f>
        <v>4.6574</v>
      </c>
    </row>
    <row r="152" spans="1:14" x14ac:dyDescent="0.3">
      <c r="A152" t="s">
        <v>5369</v>
      </c>
      <c r="B152" s="1">
        <v>44051</v>
      </c>
      <c r="C152" t="s">
        <v>852</v>
      </c>
      <c r="D152" t="s">
        <v>5191</v>
      </c>
      <c r="E152">
        <v>1</v>
      </c>
      <c r="F152" t="str">
        <f>_xlfn.XLOOKUP(orders[[#This Row],[Customer ID]],customers[Customer ID],customers[Customer Name])</f>
        <v>Jacinthe Balsillie</v>
      </c>
      <c r="G152" t="str">
        <f>IF(_xlfn.XLOOKUP(orders[[#This Row],[Customer ID]],customers[Customer ID],customers[Email])=0,"",_xlfn.XLOOKUP(orders[[#This Row],[Customer ID]],customers[Customer ID],customers[Email]))</f>
        <v>jbalsillie46@princeton.edu</v>
      </c>
      <c r="H152" t="str">
        <f>_xlfn.XLOOKUP(orders[[#This Row],[Customer ID]],customers[Customer ID],customers[Country])</f>
        <v>United States</v>
      </c>
      <c r="I152" t="str">
        <f>_xlfn.XLOOKUP(orders[[#This Row],[Product ID]],products[Product ID],products[Coffee Type])</f>
        <v>Liberica</v>
      </c>
      <c r="J152" t="str">
        <f>_xlfn.XLOOKUP(orders[[#This Row],[Product ID]],products[Product ID],products[Roast Type])</f>
        <v xml:space="preserve">Dark </v>
      </c>
      <c r="K152" s="2">
        <f>_xlfn.XLOOKUP(orders[[#This Row],[Product ID]],products[Product ID],products[Size kg])</f>
        <v>1</v>
      </c>
      <c r="L152">
        <f>_xlfn.XLOOKUP(orders[[#This Row],[Product ID]],products[Product ID],products[Unit Price])</f>
        <v>12.95</v>
      </c>
      <c r="M152">
        <f>orders[[#This Row],[Unit Price]]*orders[[#This Row],[Quantity]]</f>
        <v>12.95</v>
      </c>
      <c r="N152">
        <f>_xlfn.XLOOKUP(orders[[#This Row],[Product ID]],products[Product ID],products[Profit]) * orders[[#This Row],[Quantity]]</f>
        <v>1.6835</v>
      </c>
    </row>
    <row r="153" spans="1:14" x14ac:dyDescent="0.3">
      <c r="A153" t="s">
        <v>5370</v>
      </c>
      <c r="B153" s="1">
        <v>44115</v>
      </c>
      <c r="C153" t="s">
        <v>858</v>
      </c>
      <c r="D153" t="s">
        <v>5221</v>
      </c>
      <c r="E153">
        <v>3</v>
      </c>
      <c r="F153" t="str">
        <f>_xlfn.XLOOKUP(orders[[#This Row],[Customer ID]],customers[Customer ID],customers[Customer Name])</f>
        <v>Quinton Fouracres</v>
      </c>
      <c r="G153" t="str">
        <f>IF(_xlfn.XLOOKUP(orders[[#This Row],[Customer ID]],customers[Customer ID],customers[Email])=0,"",_xlfn.XLOOKUP(orders[[#This Row],[Customer ID]],customers[Customer ID],customers[Email]))</f>
        <v/>
      </c>
      <c r="H153" t="str">
        <f>_xlfn.XLOOKUP(orders[[#This Row],[Customer ID]],customers[Customer ID],customers[Country])</f>
        <v>United States</v>
      </c>
      <c r="I153" t="str">
        <f>_xlfn.XLOOKUP(orders[[#This Row],[Product ID]],products[Product ID],products[Coffee Type])</f>
        <v>Arabica</v>
      </c>
      <c r="J153" t="str">
        <f>_xlfn.XLOOKUP(orders[[#This Row],[Product ID]],products[Product ID],products[Roast Type])</f>
        <v xml:space="preserve">Medium </v>
      </c>
      <c r="K153" s="2">
        <f>_xlfn.XLOOKUP(orders[[#This Row],[Product ID]],products[Product ID],products[Size kg])</f>
        <v>1</v>
      </c>
      <c r="L153">
        <f>_xlfn.XLOOKUP(orders[[#This Row],[Product ID]],products[Product ID],products[Unit Price])</f>
        <v>11.25</v>
      </c>
      <c r="M153">
        <f>orders[[#This Row],[Unit Price]]*orders[[#This Row],[Quantity]]</f>
        <v>33.75</v>
      </c>
      <c r="N153">
        <f>_xlfn.XLOOKUP(orders[[#This Row],[Product ID]],products[Product ID],products[Profit]) * orders[[#This Row],[Quantity]]</f>
        <v>3.0374999999999996</v>
      </c>
    </row>
    <row r="154" spans="1:14" x14ac:dyDescent="0.3">
      <c r="A154" t="s">
        <v>5371</v>
      </c>
      <c r="B154" s="1">
        <v>44510</v>
      </c>
      <c r="C154" t="s">
        <v>863</v>
      </c>
      <c r="D154" t="s">
        <v>5209</v>
      </c>
      <c r="E154">
        <v>3</v>
      </c>
      <c r="F154" t="str">
        <f>_xlfn.XLOOKUP(orders[[#This Row],[Customer ID]],customers[Customer ID],customers[Customer Name])</f>
        <v>Bettina Leffek</v>
      </c>
      <c r="G154" t="str">
        <f>IF(_xlfn.XLOOKUP(orders[[#This Row],[Customer ID]],customers[Customer ID],customers[Email])=0,"",_xlfn.XLOOKUP(orders[[#This Row],[Customer ID]],customers[Customer ID],customers[Email]))</f>
        <v>bleffek48@ning.com</v>
      </c>
      <c r="H154" t="str">
        <f>_xlfn.XLOOKUP(orders[[#This Row],[Customer ID]],customers[Customer ID],customers[Country])</f>
        <v>United States</v>
      </c>
      <c r="I154" t="str">
        <f>_xlfn.XLOOKUP(orders[[#This Row],[Product ID]],products[Product ID],products[Coffee Type])</f>
        <v>Robusta</v>
      </c>
      <c r="J154" t="str">
        <f>_xlfn.XLOOKUP(orders[[#This Row],[Product ID]],products[Product ID],products[Roast Type])</f>
        <v xml:space="preserve">Medium </v>
      </c>
      <c r="K154" s="2">
        <f>_xlfn.XLOOKUP(orders[[#This Row],[Product ID]],products[Product ID],products[Size kg])</f>
        <v>2.5</v>
      </c>
      <c r="L154">
        <f>_xlfn.XLOOKUP(orders[[#This Row],[Product ID]],products[Product ID],products[Unit Price])</f>
        <v>22.885000000000002</v>
      </c>
      <c r="M154">
        <f>orders[[#This Row],[Unit Price]]*orders[[#This Row],[Quantity]]</f>
        <v>68.655000000000001</v>
      </c>
      <c r="N154">
        <f>_xlfn.XLOOKUP(orders[[#This Row],[Product ID]],products[Product ID],products[Profit]) * orders[[#This Row],[Quantity]]</f>
        <v>4.1193</v>
      </c>
    </row>
    <row r="155" spans="1:14" x14ac:dyDescent="0.3">
      <c r="A155" t="s">
        <v>5372</v>
      </c>
      <c r="B155" s="1">
        <v>44367</v>
      </c>
      <c r="C155" t="s">
        <v>868</v>
      </c>
      <c r="D155" t="s">
        <v>5245</v>
      </c>
      <c r="E155">
        <v>1</v>
      </c>
      <c r="F155" t="str">
        <f>_xlfn.XLOOKUP(orders[[#This Row],[Customer ID]],customers[Customer ID],customers[Customer Name])</f>
        <v>Hetti Penson</v>
      </c>
      <c r="G155" t="str">
        <f>IF(_xlfn.XLOOKUP(orders[[#This Row],[Customer ID]],customers[Customer ID],customers[Email])=0,"",_xlfn.XLOOKUP(orders[[#This Row],[Customer ID]],customers[Customer ID],customers[Email]))</f>
        <v/>
      </c>
      <c r="H155" t="str">
        <f>_xlfn.XLOOKUP(orders[[#This Row],[Customer ID]],customers[Customer ID],customers[Country])</f>
        <v>United States</v>
      </c>
      <c r="I155" t="str">
        <f>_xlfn.XLOOKUP(orders[[#This Row],[Product ID]],products[Product ID],products[Coffee Type])</f>
        <v>Robusta</v>
      </c>
      <c r="J155" t="str">
        <f>_xlfn.XLOOKUP(orders[[#This Row],[Product ID]],products[Product ID],products[Roast Type])</f>
        <v xml:space="preserve">Dark </v>
      </c>
      <c r="K155" s="2">
        <f>_xlfn.XLOOKUP(orders[[#This Row],[Product ID]],products[Product ID],products[Size kg])</f>
        <v>0.2</v>
      </c>
      <c r="L155">
        <f>_xlfn.XLOOKUP(orders[[#This Row],[Product ID]],products[Product ID],products[Unit Price])</f>
        <v>2.6850000000000001</v>
      </c>
      <c r="M155">
        <f>orders[[#This Row],[Unit Price]]*orders[[#This Row],[Quantity]]</f>
        <v>2.6850000000000001</v>
      </c>
      <c r="N155">
        <f>_xlfn.XLOOKUP(orders[[#This Row],[Product ID]],products[Product ID],products[Profit]) * orders[[#This Row],[Quantity]]</f>
        <v>0.16109999999999999</v>
      </c>
    </row>
    <row r="156" spans="1:14" x14ac:dyDescent="0.3">
      <c r="A156" t="s">
        <v>5373</v>
      </c>
      <c r="B156" s="1">
        <v>44473</v>
      </c>
      <c r="C156" t="s">
        <v>872</v>
      </c>
      <c r="D156" t="s">
        <v>5256</v>
      </c>
      <c r="E156">
        <v>5</v>
      </c>
      <c r="F156" t="str">
        <f>_xlfn.XLOOKUP(orders[[#This Row],[Customer ID]],customers[Customer ID],customers[Customer Name])</f>
        <v>Jocko Pray</v>
      </c>
      <c r="G156" t="str">
        <f>IF(_xlfn.XLOOKUP(orders[[#This Row],[Customer ID]],customers[Customer ID],customers[Email])=0,"",_xlfn.XLOOKUP(orders[[#This Row],[Customer ID]],customers[Customer ID],customers[Email]))</f>
        <v>jpray4a@youtube.com</v>
      </c>
      <c r="H156" t="str">
        <f>_xlfn.XLOOKUP(orders[[#This Row],[Customer ID]],customers[Customer ID],customers[Country])</f>
        <v>United States</v>
      </c>
      <c r="I156" t="str">
        <f>_xlfn.XLOOKUP(orders[[#This Row],[Product ID]],products[Product ID],products[Coffee Type])</f>
        <v>Arabica</v>
      </c>
      <c r="J156" t="str">
        <f>_xlfn.XLOOKUP(orders[[#This Row],[Product ID]],products[Product ID],products[Roast Type])</f>
        <v xml:space="preserve">Dark </v>
      </c>
      <c r="K156" s="2">
        <f>_xlfn.XLOOKUP(orders[[#This Row],[Product ID]],products[Product ID],products[Size kg])</f>
        <v>2.5</v>
      </c>
      <c r="L156">
        <f>_xlfn.XLOOKUP(orders[[#This Row],[Product ID]],products[Product ID],products[Unit Price])</f>
        <v>22.885000000000002</v>
      </c>
      <c r="M156">
        <f>orders[[#This Row],[Unit Price]]*orders[[#This Row],[Quantity]]</f>
        <v>114.42500000000001</v>
      </c>
      <c r="N156">
        <f>_xlfn.XLOOKUP(orders[[#This Row],[Product ID]],products[Product ID],products[Profit]) * orders[[#This Row],[Quantity]]</f>
        <v>10.298</v>
      </c>
    </row>
    <row r="157" spans="1:14" x14ac:dyDescent="0.3">
      <c r="A157" t="s">
        <v>5374</v>
      </c>
      <c r="B157" s="1">
        <v>43640</v>
      </c>
      <c r="C157" t="s">
        <v>877</v>
      </c>
      <c r="D157" t="s">
        <v>5286</v>
      </c>
      <c r="E157">
        <v>6</v>
      </c>
      <c r="F157" t="str">
        <f>_xlfn.XLOOKUP(orders[[#This Row],[Customer ID]],customers[Customer ID],customers[Customer Name])</f>
        <v>Grete Holborn</v>
      </c>
      <c r="G157" t="str">
        <f>IF(_xlfn.XLOOKUP(orders[[#This Row],[Customer ID]],customers[Customer ID],customers[Email])=0,"",_xlfn.XLOOKUP(orders[[#This Row],[Customer ID]],customers[Customer ID],customers[Email]))</f>
        <v>gholborn4b@ow.ly</v>
      </c>
      <c r="H157" t="str">
        <f>_xlfn.XLOOKUP(orders[[#This Row],[Customer ID]],customers[Customer ID],customers[Country])</f>
        <v>United States</v>
      </c>
      <c r="I157" t="str">
        <f>_xlfn.XLOOKUP(orders[[#This Row],[Product ID]],products[Product ID],products[Coffee Type])</f>
        <v>Arabica</v>
      </c>
      <c r="J157" t="str">
        <f>_xlfn.XLOOKUP(orders[[#This Row],[Product ID]],products[Product ID],products[Roast Type])</f>
        <v xml:space="preserve">Medium </v>
      </c>
      <c r="K157" s="2">
        <f>_xlfn.XLOOKUP(orders[[#This Row],[Product ID]],products[Product ID],products[Size kg])</f>
        <v>2.5</v>
      </c>
      <c r="L157">
        <f>_xlfn.XLOOKUP(orders[[#This Row],[Product ID]],products[Product ID],products[Unit Price])</f>
        <v>25.875</v>
      </c>
      <c r="M157">
        <f>orders[[#This Row],[Unit Price]]*orders[[#This Row],[Quantity]]</f>
        <v>155.25</v>
      </c>
      <c r="N157">
        <f>_xlfn.XLOOKUP(orders[[#This Row],[Product ID]],products[Product ID],products[Profit]) * orders[[#This Row],[Quantity]]</f>
        <v>13.972200000000001</v>
      </c>
    </row>
    <row r="158" spans="1:14" x14ac:dyDescent="0.3">
      <c r="A158" t="s">
        <v>5375</v>
      </c>
      <c r="B158" s="1">
        <v>43764</v>
      </c>
      <c r="C158" t="s">
        <v>883</v>
      </c>
      <c r="D158" t="s">
        <v>5286</v>
      </c>
      <c r="E158">
        <v>3</v>
      </c>
      <c r="F158" t="str">
        <f>_xlfn.XLOOKUP(orders[[#This Row],[Customer ID]],customers[Customer ID],customers[Customer Name])</f>
        <v>Fielding Keinrat</v>
      </c>
      <c r="G158" t="str">
        <f>IF(_xlfn.XLOOKUP(orders[[#This Row],[Customer ID]],customers[Customer ID],customers[Email])=0,"",_xlfn.XLOOKUP(orders[[#This Row],[Customer ID]],customers[Customer ID],customers[Email]))</f>
        <v>fkeinrat4c@dailymail.co.uk</v>
      </c>
      <c r="H158" t="str">
        <f>_xlfn.XLOOKUP(orders[[#This Row],[Customer ID]],customers[Customer ID],customers[Country])</f>
        <v>United States</v>
      </c>
      <c r="I158" t="str">
        <f>_xlfn.XLOOKUP(orders[[#This Row],[Product ID]],products[Product ID],products[Coffee Type])</f>
        <v>Arabica</v>
      </c>
      <c r="J158" t="str">
        <f>_xlfn.XLOOKUP(orders[[#This Row],[Product ID]],products[Product ID],products[Roast Type])</f>
        <v xml:space="preserve">Medium </v>
      </c>
      <c r="K158" s="2">
        <f>_xlfn.XLOOKUP(orders[[#This Row],[Product ID]],products[Product ID],products[Size kg])</f>
        <v>2.5</v>
      </c>
      <c r="L158">
        <f>_xlfn.XLOOKUP(orders[[#This Row],[Product ID]],products[Product ID],products[Unit Price])</f>
        <v>25.875</v>
      </c>
      <c r="M158">
        <f>orders[[#This Row],[Unit Price]]*orders[[#This Row],[Quantity]]</f>
        <v>77.625</v>
      </c>
      <c r="N158">
        <f>_xlfn.XLOOKUP(orders[[#This Row],[Product ID]],products[Product ID],products[Profit]) * orders[[#This Row],[Quantity]]</f>
        <v>6.9861000000000004</v>
      </c>
    </row>
    <row r="159" spans="1:14" x14ac:dyDescent="0.3">
      <c r="A159" t="s">
        <v>5376</v>
      </c>
      <c r="B159" s="1">
        <v>44374</v>
      </c>
      <c r="C159" t="s">
        <v>889</v>
      </c>
      <c r="D159" t="s">
        <v>5205</v>
      </c>
      <c r="E159">
        <v>3</v>
      </c>
      <c r="F159" t="str">
        <f>_xlfn.XLOOKUP(orders[[#This Row],[Customer ID]],customers[Customer ID],customers[Customer Name])</f>
        <v>Paulo Yea</v>
      </c>
      <c r="G159" t="str">
        <f>IF(_xlfn.XLOOKUP(orders[[#This Row],[Customer ID]],customers[Customer ID],customers[Email])=0,"",_xlfn.XLOOKUP(orders[[#This Row],[Customer ID]],customers[Customer ID],customers[Email]))</f>
        <v>pyea4d@aol.com</v>
      </c>
      <c r="H159" t="str">
        <f>_xlfn.XLOOKUP(orders[[#This Row],[Customer ID]],customers[Customer ID],customers[Country])</f>
        <v>Ireland</v>
      </c>
      <c r="I159" t="str">
        <f>_xlfn.XLOOKUP(orders[[#This Row],[Product ID]],products[Product ID],products[Coffee Type])</f>
        <v>Robusta</v>
      </c>
      <c r="J159" t="str">
        <f>_xlfn.XLOOKUP(orders[[#This Row],[Product ID]],products[Product ID],products[Roast Type])</f>
        <v xml:space="preserve">Dark </v>
      </c>
      <c r="K159" s="2">
        <f>_xlfn.XLOOKUP(orders[[#This Row],[Product ID]],products[Product ID],products[Size kg])</f>
        <v>2.5</v>
      </c>
      <c r="L159">
        <f>_xlfn.XLOOKUP(orders[[#This Row],[Product ID]],products[Product ID],products[Unit Price])</f>
        <v>20.585000000000001</v>
      </c>
      <c r="M159">
        <f>orders[[#This Row],[Unit Price]]*orders[[#This Row],[Quantity]]</f>
        <v>61.755000000000003</v>
      </c>
      <c r="N159">
        <f>_xlfn.XLOOKUP(orders[[#This Row],[Product ID]],products[Product ID],products[Profit]) * orders[[#This Row],[Quantity]]</f>
        <v>3.7053000000000003</v>
      </c>
    </row>
    <row r="160" spans="1:14" x14ac:dyDescent="0.3">
      <c r="A160" t="s">
        <v>5377</v>
      </c>
      <c r="B160" s="1">
        <v>43714</v>
      </c>
      <c r="C160" t="s">
        <v>896</v>
      </c>
      <c r="D160" t="s">
        <v>5205</v>
      </c>
      <c r="E160">
        <v>6</v>
      </c>
      <c r="F160" t="str">
        <f>_xlfn.XLOOKUP(orders[[#This Row],[Customer ID]],customers[Customer ID],customers[Customer Name])</f>
        <v>Say Risborough</v>
      </c>
      <c r="G160" t="str">
        <f>IF(_xlfn.XLOOKUP(orders[[#This Row],[Customer ID]],customers[Customer ID],customers[Email])=0,"",_xlfn.XLOOKUP(orders[[#This Row],[Customer ID]],customers[Customer ID],customers[Email]))</f>
        <v/>
      </c>
      <c r="H160" t="str">
        <f>_xlfn.XLOOKUP(orders[[#This Row],[Customer ID]],customers[Customer ID],customers[Country])</f>
        <v>United States</v>
      </c>
      <c r="I160" t="str">
        <f>_xlfn.XLOOKUP(orders[[#This Row],[Product ID]],products[Product ID],products[Coffee Type])</f>
        <v>Robusta</v>
      </c>
      <c r="J160" t="str">
        <f>_xlfn.XLOOKUP(orders[[#This Row],[Product ID]],products[Product ID],products[Roast Type])</f>
        <v xml:space="preserve">Dark </v>
      </c>
      <c r="K160" s="2">
        <f>_xlfn.XLOOKUP(orders[[#This Row],[Product ID]],products[Product ID],products[Size kg])</f>
        <v>2.5</v>
      </c>
      <c r="L160">
        <f>_xlfn.XLOOKUP(orders[[#This Row],[Product ID]],products[Product ID],products[Unit Price])</f>
        <v>20.585000000000001</v>
      </c>
      <c r="M160">
        <f>orders[[#This Row],[Unit Price]]*orders[[#This Row],[Quantity]]</f>
        <v>123.51</v>
      </c>
      <c r="N160">
        <f>_xlfn.XLOOKUP(orders[[#This Row],[Product ID]],products[Product ID],products[Profit]) * orders[[#This Row],[Quantity]]</f>
        <v>7.4106000000000005</v>
      </c>
    </row>
    <row r="161" spans="1:14" x14ac:dyDescent="0.3">
      <c r="A161" t="s">
        <v>5378</v>
      </c>
      <c r="B161" s="1">
        <v>44316</v>
      </c>
      <c r="C161" t="s">
        <v>901</v>
      </c>
      <c r="D161" t="s">
        <v>5247</v>
      </c>
      <c r="E161">
        <v>6</v>
      </c>
      <c r="F161" t="str">
        <f>_xlfn.XLOOKUP(orders[[#This Row],[Customer ID]],customers[Customer ID],customers[Customer Name])</f>
        <v>Alexa Sizey</v>
      </c>
      <c r="G161" t="str">
        <f>IF(_xlfn.XLOOKUP(orders[[#This Row],[Customer ID]],customers[Customer ID],customers[Email])=0,"",_xlfn.XLOOKUP(orders[[#This Row],[Customer ID]],customers[Customer ID],customers[Email]))</f>
        <v/>
      </c>
      <c r="H161" t="str">
        <f>_xlfn.XLOOKUP(orders[[#This Row],[Customer ID]],customers[Customer ID],customers[Country])</f>
        <v>United States</v>
      </c>
      <c r="I161" t="str">
        <f>_xlfn.XLOOKUP(orders[[#This Row],[Product ID]],products[Product ID],products[Coffee Type])</f>
        <v>Liberica</v>
      </c>
      <c r="J161" t="str">
        <f>_xlfn.XLOOKUP(orders[[#This Row],[Product ID]],products[Product ID],products[Roast Type])</f>
        <v xml:space="preserve">Light </v>
      </c>
      <c r="K161" s="2">
        <f>_xlfn.XLOOKUP(orders[[#This Row],[Product ID]],products[Product ID],products[Size kg])</f>
        <v>2.5</v>
      </c>
      <c r="L161">
        <f>_xlfn.XLOOKUP(orders[[#This Row],[Product ID]],products[Product ID],products[Unit Price])</f>
        <v>36.454999999999998</v>
      </c>
      <c r="M161">
        <f>orders[[#This Row],[Unit Price]]*orders[[#This Row],[Quantity]]</f>
        <v>218.73</v>
      </c>
      <c r="N161">
        <f>_xlfn.XLOOKUP(orders[[#This Row],[Product ID]],products[Product ID],products[Profit]) * orders[[#This Row],[Quantity]]</f>
        <v>28.434599999999996</v>
      </c>
    </row>
    <row r="162" spans="1:14" x14ac:dyDescent="0.3">
      <c r="A162" t="s">
        <v>5379</v>
      </c>
      <c r="B162" s="1">
        <v>43837</v>
      </c>
      <c r="C162" t="s">
        <v>905</v>
      </c>
      <c r="D162" t="s">
        <v>5184</v>
      </c>
      <c r="E162">
        <v>4</v>
      </c>
      <c r="F162" t="str">
        <f>_xlfn.XLOOKUP(orders[[#This Row],[Customer ID]],customers[Customer ID],customers[Customer Name])</f>
        <v>Kari Swede</v>
      </c>
      <c r="G162" t="str">
        <f>IF(_xlfn.XLOOKUP(orders[[#This Row],[Customer ID]],customers[Customer ID],customers[Email])=0,"",_xlfn.XLOOKUP(orders[[#This Row],[Customer ID]],customers[Customer ID],customers[Email]))</f>
        <v>kswede4g@addthis.com</v>
      </c>
      <c r="H162" t="str">
        <f>_xlfn.XLOOKUP(orders[[#This Row],[Customer ID]],customers[Customer ID],customers[Country])</f>
        <v>United States</v>
      </c>
      <c r="I162" t="str">
        <f>_xlfn.XLOOKUP(orders[[#This Row],[Product ID]],products[Product ID],products[Coffee Type])</f>
        <v>Excelsa</v>
      </c>
      <c r="J162" t="str">
        <f>_xlfn.XLOOKUP(orders[[#This Row],[Product ID]],products[Product ID],products[Roast Type])</f>
        <v xml:space="preserve">Medium </v>
      </c>
      <c r="K162" s="2">
        <f>_xlfn.XLOOKUP(orders[[#This Row],[Product ID]],products[Product ID],products[Size kg])</f>
        <v>0.5</v>
      </c>
      <c r="L162">
        <f>_xlfn.XLOOKUP(orders[[#This Row],[Product ID]],products[Product ID],products[Unit Price])</f>
        <v>8.25</v>
      </c>
      <c r="M162">
        <f>orders[[#This Row],[Unit Price]]*orders[[#This Row],[Quantity]]</f>
        <v>33</v>
      </c>
      <c r="N162">
        <f>_xlfn.XLOOKUP(orders[[#This Row],[Product ID]],products[Product ID],products[Profit]) * orders[[#This Row],[Quantity]]</f>
        <v>3.63</v>
      </c>
    </row>
    <row r="163" spans="1:14" x14ac:dyDescent="0.3">
      <c r="A163" t="s">
        <v>5380</v>
      </c>
      <c r="B163" s="1">
        <v>44207</v>
      </c>
      <c r="C163" t="s">
        <v>910</v>
      </c>
      <c r="D163" t="s">
        <v>5299</v>
      </c>
      <c r="E163">
        <v>3</v>
      </c>
      <c r="F163" t="str">
        <f>_xlfn.XLOOKUP(orders[[#This Row],[Customer ID]],customers[Customer ID],customers[Customer Name])</f>
        <v>Leontine Rubrow</v>
      </c>
      <c r="G163" t="str">
        <f>IF(_xlfn.XLOOKUP(orders[[#This Row],[Customer ID]],customers[Customer ID],customers[Email])=0,"",_xlfn.XLOOKUP(orders[[#This Row],[Customer ID]],customers[Customer ID],customers[Email]))</f>
        <v>lrubrow4h@microsoft.com</v>
      </c>
      <c r="H163" t="str">
        <f>_xlfn.XLOOKUP(orders[[#This Row],[Customer ID]],customers[Customer ID],customers[Country])</f>
        <v>United States</v>
      </c>
      <c r="I163" t="str">
        <f>_xlfn.XLOOKUP(orders[[#This Row],[Product ID]],products[Product ID],products[Coffee Type])</f>
        <v>Arabica</v>
      </c>
      <c r="J163" t="str">
        <f>_xlfn.XLOOKUP(orders[[#This Row],[Product ID]],products[Product ID],products[Roast Type])</f>
        <v xml:space="preserve">Light </v>
      </c>
      <c r="K163" s="2">
        <f>_xlfn.XLOOKUP(orders[[#This Row],[Product ID]],products[Product ID],products[Size kg])</f>
        <v>0.5</v>
      </c>
      <c r="L163">
        <f>_xlfn.XLOOKUP(orders[[#This Row],[Product ID]],products[Product ID],products[Unit Price])</f>
        <v>7.77</v>
      </c>
      <c r="M163">
        <f>orders[[#This Row],[Unit Price]]*orders[[#This Row],[Quantity]]</f>
        <v>23.31</v>
      </c>
      <c r="N163">
        <f>_xlfn.XLOOKUP(orders[[#This Row],[Product ID]],products[Product ID],products[Profit]) * orders[[#This Row],[Quantity]]</f>
        <v>2.0979000000000001</v>
      </c>
    </row>
    <row r="164" spans="1:14" x14ac:dyDescent="0.3">
      <c r="A164" t="s">
        <v>5381</v>
      </c>
      <c r="B164" s="1">
        <v>44515</v>
      </c>
      <c r="C164" t="s">
        <v>915</v>
      </c>
      <c r="D164" t="s">
        <v>5193</v>
      </c>
      <c r="E164">
        <v>3</v>
      </c>
      <c r="F164" t="str">
        <f>_xlfn.XLOOKUP(orders[[#This Row],[Customer ID]],customers[Customer ID],customers[Customer Name])</f>
        <v>Dottie Tift</v>
      </c>
      <c r="G164" t="str">
        <f>IF(_xlfn.XLOOKUP(orders[[#This Row],[Customer ID]],customers[Customer ID],customers[Email])=0,"",_xlfn.XLOOKUP(orders[[#This Row],[Customer ID]],customers[Customer ID],customers[Email]))</f>
        <v>dtift4i@netvibes.com</v>
      </c>
      <c r="H164" t="str">
        <f>_xlfn.XLOOKUP(orders[[#This Row],[Customer ID]],customers[Customer ID],customers[Country])</f>
        <v>United States</v>
      </c>
      <c r="I164" t="str">
        <f>_xlfn.XLOOKUP(orders[[#This Row],[Product ID]],products[Product ID],products[Coffee Type])</f>
        <v>Excelsa</v>
      </c>
      <c r="J164" t="str">
        <f>_xlfn.XLOOKUP(orders[[#This Row],[Product ID]],products[Product ID],products[Roast Type])</f>
        <v xml:space="preserve">Dark </v>
      </c>
      <c r="K164" s="2">
        <f>_xlfn.XLOOKUP(orders[[#This Row],[Product ID]],products[Product ID],products[Size kg])</f>
        <v>0.5</v>
      </c>
      <c r="L164">
        <f>_xlfn.XLOOKUP(orders[[#This Row],[Product ID]],products[Product ID],products[Unit Price])</f>
        <v>7.29</v>
      </c>
      <c r="M164">
        <f>orders[[#This Row],[Unit Price]]*orders[[#This Row],[Quantity]]</f>
        <v>21.87</v>
      </c>
      <c r="N164">
        <f>_xlfn.XLOOKUP(orders[[#This Row],[Product ID]],products[Product ID],products[Profit]) * orders[[#This Row],[Quantity]]</f>
        <v>2.4056999999999999</v>
      </c>
    </row>
    <row r="165" spans="1:14" x14ac:dyDescent="0.3">
      <c r="A165" t="s">
        <v>5382</v>
      </c>
      <c r="B165" s="1">
        <v>43619</v>
      </c>
      <c r="C165" t="s">
        <v>921</v>
      </c>
      <c r="D165" t="s">
        <v>5245</v>
      </c>
      <c r="E165">
        <v>6</v>
      </c>
      <c r="F165" t="str">
        <f>_xlfn.XLOOKUP(orders[[#This Row],[Customer ID]],customers[Customer ID],customers[Customer Name])</f>
        <v>Gerardo Schonfeld</v>
      </c>
      <c r="G165" t="str">
        <f>IF(_xlfn.XLOOKUP(orders[[#This Row],[Customer ID]],customers[Customer ID],customers[Email])=0,"",_xlfn.XLOOKUP(orders[[#This Row],[Customer ID]],customers[Customer ID],customers[Email]))</f>
        <v>gschonfeld4j@oracle.com</v>
      </c>
      <c r="H165" t="str">
        <f>_xlfn.XLOOKUP(orders[[#This Row],[Customer ID]],customers[Customer ID],customers[Country])</f>
        <v>United States</v>
      </c>
      <c r="I165" t="str">
        <f>_xlfn.XLOOKUP(orders[[#This Row],[Product ID]],products[Product ID],products[Coffee Type])</f>
        <v>Robusta</v>
      </c>
      <c r="J165" t="str">
        <f>_xlfn.XLOOKUP(orders[[#This Row],[Product ID]],products[Product ID],products[Roast Type])</f>
        <v xml:space="preserve">Dark </v>
      </c>
      <c r="K165" s="2">
        <f>_xlfn.XLOOKUP(orders[[#This Row],[Product ID]],products[Product ID],products[Size kg])</f>
        <v>0.2</v>
      </c>
      <c r="L165">
        <f>_xlfn.XLOOKUP(orders[[#This Row],[Product ID]],products[Product ID],products[Unit Price])</f>
        <v>2.6850000000000001</v>
      </c>
      <c r="M165">
        <f>orders[[#This Row],[Unit Price]]*orders[[#This Row],[Quantity]]</f>
        <v>16.11</v>
      </c>
      <c r="N165">
        <f>_xlfn.XLOOKUP(orders[[#This Row],[Product ID]],products[Product ID],products[Profit]) * orders[[#This Row],[Quantity]]</f>
        <v>0.9665999999999999</v>
      </c>
    </row>
    <row r="166" spans="1:14" x14ac:dyDescent="0.3">
      <c r="A166" t="s">
        <v>5383</v>
      </c>
      <c r="B166" s="1">
        <v>44182</v>
      </c>
      <c r="C166" t="s">
        <v>927</v>
      </c>
      <c r="D166" t="s">
        <v>5193</v>
      </c>
      <c r="E166">
        <v>4</v>
      </c>
      <c r="F166" t="str">
        <f>_xlfn.XLOOKUP(orders[[#This Row],[Customer ID]],customers[Customer ID],customers[Customer Name])</f>
        <v>Claiborne Feye</v>
      </c>
      <c r="G166" t="str">
        <f>IF(_xlfn.XLOOKUP(orders[[#This Row],[Customer ID]],customers[Customer ID],customers[Email])=0,"",_xlfn.XLOOKUP(orders[[#This Row],[Customer ID]],customers[Customer ID],customers[Email]))</f>
        <v>cfeye4k@google.co.jp</v>
      </c>
      <c r="H166" t="str">
        <f>_xlfn.XLOOKUP(orders[[#This Row],[Customer ID]],customers[Customer ID],customers[Country])</f>
        <v>Ireland</v>
      </c>
      <c r="I166" t="str">
        <f>_xlfn.XLOOKUP(orders[[#This Row],[Product ID]],products[Product ID],products[Coffee Type])</f>
        <v>Excelsa</v>
      </c>
      <c r="J166" t="str">
        <f>_xlfn.XLOOKUP(orders[[#This Row],[Product ID]],products[Product ID],products[Roast Type])</f>
        <v xml:space="preserve">Dark </v>
      </c>
      <c r="K166" s="2">
        <f>_xlfn.XLOOKUP(orders[[#This Row],[Product ID]],products[Product ID],products[Size kg])</f>
        <v>0.5</v>
      </c>
      <c r="L166">
        <f>_xlfn.XLOOKUP(orders[[#This Row],[Product ID]],products[Product ID],products[Unit Price])</f>
        <v>7.29</v>
      </c>
      <c r="M166">
        <f>orders[[#This Row],[Unit Price]]*orders[[#This Row],[Quantity]]</f>
        <v>29.16</v>
      </c>
      <c r="N166">
        <f>_xlfn.XLOOKUP(orders[[#This Row],[Product ID]],products[Product ID],products[Profit]) * orders[[#This Row],[Quantity]]</f>
        <v>3.2075999999999998</v>
      </c>
    </row>
    <row r="167" spans="1:14" x14ac:dyDescent="0.3">
      <c r="A167" t="s">
        <v>5384</v>
      </c>
      <c r="B167" s="1">
        <v>44234</v>
      </c>
      <c r="C167" t="s">
        <v>934</v>
      </c>
      <c r="D167" t="s">
        <v>5291</v>
      </c>
      <c r="E167">
        <v>6</v>
      </c>
      <c r="F167" t="str">
        <f>_xlfn.XLOOKUP(orders[[#This Row],[Customer ID]],customers[Customer ID],customers[Customer Name])</f>
        <v>Mina Elstone</v>
      </c>
      <c r="G167" t="str">
        <f>IF(_xlfn.XLOOKUP(orders[[#This Row],[Customer ID]],customers[Customer ID],customers[Email])=0,"",_xlfn.XLOOKUP(orders[[#This Row],[Customer ID]],customers[Customer ID],customers[Email]))</f>
        <v/>
      </c>
      <c r="H167" t="str">
        <f>_xlfn.XLOOKUP(orders[[#This Row],[Customer ID]],customers[Customer ID],customers[Country])</f>
        <v>United States</v>
      </c>
      <c r="I167" t="str">
        <f>_xlfn.XLOOKUP(orders[[#This Row],[Product ID]],products[Product ID],products[Coffee Type])</f>
        <v>Robusta</v>
      </c>
      <c r="J167" t="str">
        <f>_xlfn.XLOOKUP(orders[[#This Row],[Product ID]],products[Product ID],products[Roast Type])</f>
        <v xml:space="preserve">Dark </v>
      </c>
      <c r="K167" s="2">
        <f>_xlfn.XLOOKUP(orders[[#This Row],[Product ID]],products[Product ID],products[Size kg])</f>
        <v>1</v>
      </c>
      <c r="L167">
        <f>_xlfn.XLOOKUP(orders[[#This Row],[Product ID]],products[Product ID],products[Unit Price])</f>
        <v>8.9499999999999993</v>
      </c>
      <c r="M167">
        <f>orders[[#This Row],[Unit Price]]*orders[[#This Row],[Quantity]]</f>
        <v>53.699999999999996</v>
      </c>
      <c r="N167">
        <f>_xlfn.XLOOKUP(orders[[#This Row],[Product ID]],products[Product ID],products[Profit]) * orders[[#This Row],[Quantity]]</f>
        <v>3.2220000000000004</v>
      </c>
    </row>
    <row r="168" spans="1:14" x14ac:dyDescent="0.3">
      <c r="A168" t="s">
        <v>5385</v>
      </c>
      <c r="B168" s="1">
        <v>44270</v>
      </c>
      <c r="C168" t="s">
        <v>939</v>
      </c>
      <c r="D168" t="s">
        <v>5272</v>
      </c>
      <c r="E168">
        <v>5</v>
      </c>
      <c r="F168" t="str">
        <f>_xlfn.XLOOKUP(orders[[#This Row],[Customer ID]],customers[Customer ID],customers[Customer Name])</f>
        <v>Sherman Mewrcik</v>
      </c>
      <c r="G168" t="str">
        <f>IF(_xlfn.XLOOKUP(orders[[#This Row],[Customer ID]],customers[Customer ID],customers[Email])=0,"",_xlfn.XLOOKUP(orders[[#This Row],[Customer ID]],customers[Customer ID],customers[Email]))</f>
        <v/>
      </c>
      <c r="H168" t="str">
        <f>_xlfn.XLOOKUP(orders[[#This Row],[Customer ID]],customers[Customer ID],customers[Country])</f>
        <v>United States</v>
      </c>
      <c r="I168" t="str">
        <f>_xlfn.XLOOKUP(orders[[#This Row],[Product ID]],products[Product ID],products[Coffee Type])</f>
        <v>Robusta</v>
      </c>
      <c r="J168" t="str">
        <f>_xlfn.XLOOKUP(orders[[#This Row],[Product ID]],products[Product ID],products[Roast Type])</f>
        <v xml:space="preserve">Dark </v>
      </c>
      <c r="K168" s="2">
        <f>_xlfn.XLOOKUP(orders[[#This Row],[Product ID]],products[Product ID],products[Size kg])</f>
        <v>0.5</v>
      </c>
      <c r="L168">
        <f>_xlfn.XLOOKUP(orders[[#This Row],[Product ID]],products[Product ID],products[Unit Price])</f>
        <v>5.37</v>
      </c>
      <c r="M168">
        <f>orders[[#This Row],[Unit Price]]*orders[[#This Row],[Quantity]]</f>
        <v>26.85</v>
      </c>
      <c r="N168">
        <f>_xlfn.XLOOKUP(orders[[#This Row],[Product ID]],products[Product ID],products[Profit]) * orders[[#This Row],[Quantity]]</f>
        <v>1.611</v>
      </c>
    </row>
    <row r="169" spans="1:14" x14ac:dyDescent="0.3">
      <c r="A169" t="s">
        <v>5386</v>
      </c>
      <c r="B169" s="1">
        <v>44777</v>
      </c>
      <c r="C169" t="s">
        <v>944</v>
      </c>
      <c r="D169" t="s">
        <v>5184</v>
      </c>
      <c r="E169">
        <v>5</v>
      </c>
      <c r="F169" t="str">
        <f>_xlfn.XLOOKUP(orders[[#This Row],[Customer ID]],customers[Customer ID],customers[Customer Name])</f>
        <v>Tamarah Fero</v>
      </c>
      <c r="G169" t="str">
        <f>IF(_xlfn.XLOOKUP(orders[[#This Row],[Customer ID]],customers[Customer ID],customers[Email])=0,"",_xlfn.XLOOKUP(orders[[#This Row],[Customer ID]],customers[Customer ID],customers[Email]))</f>
        <v>tfero4n@comsenz.com</v>
      </c>
      <c r="H169" t="str">
        <f>_xlfn.XLOOKUP(orders[[#This Row],[Customer ID]],customers[Customer ID],customers[Country])</f>
        <v>United States</v>
      </c>
      <c r="I169" t="str">
        <f>_xlfn.XLOOKUP(orders[[#This Row],[Product ID]],products[Product ID],products[Coffee Type])</f>
        <v>Excelsa</v>
      </c>
      <c r="J169" t="str">
        <f>_xlfn.XLOOKUP(orders[[#This Row],[Product ID]],products[Product ID],products[Roast Type])</f>
        <v xml:space="preserve">Medium </v>
      </c>
      <c r="K169" s="2">
        <f>_xlfn.XLOOKUP(orders[[#This Row],[Product ID]],products[Product ID],products[Size kg])</f>
        <v>0.5</v>
      </c>
      <c r="L169">
        <f>_xlfn.XLOOKUP(orders[[#This Row],[Product ID]],products[Product ID],products[Unit Price])</f>
        <v>8.25</v>
      </c>
      <c r="M169">
        <f>orders[[#This Row],[Unit Price]]*orders[[#This Row],[Quantity]]</f>
        <v>41.25</v>
      </c>
      <c r="N169">
        <f>_xlfn.XLOOKUP(orders[[#This Row],[Product ID]],products[Product ID],products[Profit]) * orders[[#This Row],[Quantity]]</f>
        <v>4.5374999999999996</v>
      </c>
    </row>
    <row r="170" spans="1:14" x14ac:dyDescent="0.3">
      <c r="A170" t="s">
        <v>5387</v>
      </c>
      <c r="B170" s="1">
        <v>43484</v>
      </c>
      <c r="C170" t="s">
        <v>949</v>
      </c>
      <c r="D170" t="s">
        <v>5225</v>
      </c>
      <c r="E170">
        <v>6</v>
      </c>
      <c r="F170" t="str">
        <f>_xlfn.XLOOKUP(orders[[#This Row],[Customer ID]],customers[Customer ID],customers[Customer Name])</f>
        <v>Stanislaus Valsler</v>
      </c>
      <c r="G170" t="str">
        <f>IF(_xlfn.XLOOKUP(orders[[#This Row],[Customer ID]],customers[Customer ID],customers[Email])=0,"",_xlfn.XLOOKUP(orders[[#This Row],[Customer ID]],customers[Customer ID],customers[Email]))</f>
        <v/>
      </c>
      <c r="H170" t="str">
        <f>_xlfn.XLOOKUP(orders[[#This Row],[Customer ID]],customers[Customer ID],customers[Country])</f>
        <v>Ireland</v>
      </c>
      <c r="I170" t="str">
        <f>_xlfn.XLOOKUP(orders[[#This Row],[Product ID]],products[Product ID],products[Coffee Type])</f>
        <v>Arabica</v>
      </c>
      <c r="J170" t="str">
        <f>_xlfn.XLOOKUP(orders[[#This Row],[Product ID]],products[Product ID],products[Roast Type])</f>
        <v xml:space="preserve">Medium </v>
      </c>
      <c r="K170" s="2">
        <f>_xlfn.XLOOKUP(orders[[#This Row],[Product ID]],products[Product ID],products[Size kg])</f>
        <v>0.5</v>
      </c>
      <c r="L170">
        <f>_xlfn.XLOOKUP(orders[[#This Row],[Product ID]],products[Product ID],products[Unit Price])</f>
        <v>6.75</v>
      </c>
      <c r="M170">
        <f>orders[[#This Row],[Unit Price]]*orders[[#This Row],[Quantity]]</f>
        <v>40.5</v>
      </c>
      <c r="N170">
        <f>_xlfn.XLOOKUP(orders[[#This Row],[Product ID]],products[Product ID],products[Profit]) * orders[[#This Row],[Quantity]]</f>
        <v>3.6450000000000005</v>
      </c>
    </row>
    <row r="171" spans="1:14" x14ac:dyDescent="0.3">
      <c r="A171" t="s">
        <v>5388</v>
      </c>
      <c r="B171" s="1">
        <v>44643</v>
      </c>
      <c r="C171" t="s">
        <v>953</v>
      </c>
      <c r="D171" t="s">
        <v>5291</v>
      </c>
      <c r="E171">
        <v>2</v>
      </c>
      <c r="F171" t="str">
        <f>_xlfn.XLOOKUP(orders[[#This Row],[Customer ID]],customers[Customer ID],customers[Customer Name])</f>
        <v>Felita Dauney</v>
      </c>
      <c r="G171" t="str">
        <f>IF(_xlfn.XLOOKUP(orders[[#This Row],[Customer ID]],customers[Customer ID],customers[Email])=0,"",_xlfn.XLOOKUP(orders[[#This Row],[Customer ID]],customers[Customer ID],customers[Email]))</f>
        <v>fdauney4p@sphinn.com</v>
      </c>
      <c r="H171" t="str">
        <f>_xlfn.XLOOKUP(orders[[#This Row],[Customer ID]],customers[Customer ID],customers[Country])</f>
        <v>Ireland</v>
      </c>
      <c r="I171" t="str">
        <f>_xlfn.XLOOKUP(orders[[#This Row],[Product ID]],products[Product ID],products[Coffee Type])</f>
        <v>Robusta</v>
      </c>
      <c r="J171" t="str">
        <f>_xlfn.XLOOKUP(orders[[#This Row],[Product ID]],products[Product ID],products[Roast Type])</f>
        <v xml:space="preserve">Dark </v>
      </c>
      <c r="K171" s="2">
        <f>_xlfn.XLOOKUP(orders[[#This Row],[Product ID]],products[Product ID],products[Size kg])</f>
        <v>1</v>
      </c>
      <c r="L171">
        <f>_xlfn.XLOOKUP(orders[[#This Row],[Product ID]],products[Product ID],products[Unit Price])</f>
        <v>8.9499999999999993</v>
      </c>
      <c r="M171">
        <f>orders[[#This Row],[Unit Price]]*orders[[#This Row],[Quantity]]</f>
        <v>17.899999999999999</v>
      </c>
      <c r="N171">
        <f>_xlfn.XLOOKUP(orders[[#This Row],[Product ID]],products[Product ID],products[Profit]) * orders[[#This Row],[Quantity]]</f>
        <v>1.0740000000000001</v>
      </c>
    </row>
    <row r="172" spans="1:14" x14ac:dyDescent="0.3">
      <c r="A172" t="s">
        <v>5389</v>
      </c>
      <c r="B172" s="1">
        <v>44476</v>
      </c>
      <c r="C172" t="s">
        <v>960</v>
      </c>
      <c r="D172" t="s">
        <v>5202</v>
      </c>
      <c r="E172">
        <v>2</v>
      </c>
      <c r="F172" t="str">
        <f>_xlfn.XLOOKUP(orders[[#This Row],[Customer ID]],customers[Customer ID],customers[Customer Name])</f>
        <v>Serena Earley</v>
      </c>
      <c r="G172" t="str">
        <f>IF(_xlfn.XLOOKUP(orders[[#This Row],[Customer ID]],customers[Customer ID],customers[Email])=0,"",_xlfn.XLOOKUP(orders[[#This Row],[Customer ID]],customers[Customer ID],customers[Email]))</f>
        <v>searley4q@youku.com</v>
      </c>
      <c r="H172" t="str">
        <f>_xlfn.XLOOKUP(orders[[#This Row],[Customer ID]],customers[Customer ID],customers[Country])</f>
        <v>United Kingdom</v>
      </c>
      <c r="I172" t="str">
        <f>_xlfn.XLOOKUP(orders[[#This Row],[Product ID]],products[Product ID],products[Coffee Type])</f>
        <v>Excelsa</v>
      </c>
      <c r="J172" t="str">
        <f>_xlfn.XLOOKUP(orders[[#This Row],[Product ID]],products[Product ID],products[Roast Type])</f>
        <v xml:space="preserve">Light </v>
      </c>
      <c r="K172" s="2">
        <f>_xlfn.XLOOKUP(orders[[#This Row],[Product ID]],products[Product ID],products[Size kg])</f>
        <v>2.5</v>
      </c>
      <c r="L172">
        <f>_xlfn.XLOOKUP(orders[[#This Row],[Product ID]],products[Product ID],products[Unit Price])</f>
        <v>34.155000000000001</v>
      </c>
      <c r="M172">
        <f>orders[[#This Row],[Unit Price]]*orders[[#This Row],[Quantity]]</f>
        <v>68.31</v>
      </c>
      <c r="N172">
        <f>_xlfn.XLOOKUP(orders[[#This Row],[Product ID]],products[Product ID],products[Profit]) * orders[[#This Row],[Quantity]]</f>
        <v>7.5140000000000002</v>
      </c>
    </row>
    <row r="173" spans="1:14" x14ac:dyDescent="0.3">
      <c r="A173" t="s">
        <v>5390</v>
      </c>
      <c r="B173" s="1">
        <v>43544</v>
      </c>
      <c r="C173" t="s">
        <v>966</v>
      </c>
      <c r="D173" t="s">
        <v>5252</v>
      </c>
      <c r="E173">
        <v>2</v>
      </c>
      <c r="F173" t="str">
        <f>_xlfn.XLOOKUP(orders[[#This Row],[Customer ID]],customers[Customer ID],customers[Customer Name])</f>
        <v>Minny Chamberlayne</v>
      </c>
      <c r="G173" t="str">
        <f>IF(_xlfn.XLOOKUP(orders[[#This Row],[Customer ID]],customers[Customer ID],customers[Email])=0,"",_xlfn.XLOOKUP(orders[[#This Row],[Customer ID]],customers[Customer ID],customers[Email]))</f>
        <v>mchamberlayne4r@bigcartel.com</v>
      </c>
      <c r="H173" t="str">
        <f>_xlfn.XLOOKUP(orders[[#This Row],[Customer ID]],customers[Customer ID],customers[Country])</f>
        <v>United States</v>
      </c>
      <c r="I173" t="str">
        <f>_xlfn.XLOOKUP(orders[[#This Row],[Product ID]],products[Product ID],products[Coffee Type])</f>
        <v>Excelsa</v>
      </c>
      <c r="J173" t="str">
        <f>_xlfn.XLOOKUP(orders[[#This Row],[Product ID]],products[Product ID],products[Roast Type])</f>
        <v xml:space="preserve">Medium </v>
      </c>
      <c r="K173" s="2">
        <f>_xlfn.XLOOKUP(orders[[#This Row],[Product ID]],products[Product ID],products[Size kg])</f>
        <v>2.5</v>
      </c>
      <c r="L173">
        <f>_xlfn.XLOOKUP(orders[[#This Row],[Product ID]],products[Product ID],products[Unit Price])</f>
        <v>31.625</v>
      </c>
      <c r="M173">
        <f>orders[[#This Row],[Unit Price]]*orders[[#This Row],[Quantity]]</f>
        <v>63.25</v>
      </c>
      <c r="N173">
        <f>_xlfn.XLOOKUP(orders[[#This Row],[Product ID]],products[Product ID],products[Profit]) * orders[[#This Row],[Quantity]]</f>
        <v>6.9573999999999998</v>
      </c>
    </row>
    <row r="174" spans="1:14" x14ac:dyDescent="0.3">
      <c r="A174" t="s">
        <v>5391</v>
      </c>
      <c r="B174" s="1">
        <v>44545</v>
      </c>
      <c r="C174" t="s">
        <v>971</v>
      </c>
      <c r="D174" t="s">
        <v>5193</v>
      </c>
      <c r="E174">
        <v>3</v>
      </c>
      <c r="F174" t="str">
        <f>_xlfn.XLOOKUP(orders[[#This Row],[Customer ID]],customers[Customer ID],customers[Customer Name])</f>
        <v>Bartholemy Flaherty</v>
      </c>
      <c r="G174" t="str">
        <f>IF(_xlfn.XLOOKUP(orders[[#This Row],[Customer ID]],customers[Customer ID],customers[Email])=0,"",_xlfn.XLOOKUP(orders[[#This Row],[Customer ID]],customers[Customer ID],customers[Email]))</f>
        <v>bflaherty4s@moonfruit.com</v>
      </c>
      <c r="H174" t="str">
        <f>_xlfn.XLOOKUP(orders[[#This Row],[Customer ID]],customers[Customer ID],customers[Country])</f>
        <v>Ireland</v>
      </c>
      <c r="I174" t="str">
        <f>_xlfn.XLOOKUP(orders[[#This Row],[Product ID]],products[Product ID],products[Coffee Type])</f>
        <v>Excelsa</v>
      </c>
      <c r="J174" t="str">
        <f>_xlfn.XLOOKUP(orders[[#This Row],[Product ID]],products[Product ID],products[Roast Type])</f>
        <v xml:space="preserve">Dark </v>
      </c>
      <c r="K174" s="2">
        <f>_xlfn.XLOOKUP(orders[[#This Row],[Product ID]],products[Product ID],products[Size kg])</f>
        <v>0.5</v>
      </c>
      <c r="L174">
        <f>_xlfn.XLOOKUP(orders[[#This Row],[Product ID]],products[Product ID],products[Unit Price])</f>
        <v>7.29</v>
      </c>
      <c r="M174">
        <f>orders[[#This Row],[Unit Price]]*orders[[#This Row],[Quantity]]</f>
        <v>21.87</v>
      </c>
      <c r="N174">
        <f>_xlfn.XLOOKUP(orders[[#This Row],[Product ID]],products[Product ID],products[Profit]) * orders[[#This Row],[Quantity]]</f>
        <v>2.4056999999999999</v>
      </c>
    </row>
    <row r="175" spans="1:14" x14ac:dyDescent="0.3">
      <c r="A175" t="s">
        <v>5392</v>
      </c>
      <c r="B175" s="1">
        <v>44720</v>
      </c>
      <c r="C175" t="s">
        <v>976</v>
      </c>
      <c r="D175" t="s">
        <v>5209</v>
      </c>
      <c r="E175">
        <v>4</v>
      </c>
      <c r="F175" t="str">
        <f>_xlfn.XLOOKUP(orders[[#This Row],[Customer ID]],customers[Customer ID],customers[Customer Name])</f>
        <v>Oran Colbeck</v>
      </c>
      <c r="G175" t="str">
        <f>IF(_xlfn.XLOOKUP(orders[[#This Row],[Customer ID]],customers[Customer ID],customers[Email])=0,"",_xlfn.XLOOKUP(orders[[#This Row],[Customer ID]],customers[Customer ID],customers[Email]))</f>
        <v>ocolbeck4t@sina.com.cn</v>
      </c>
      <c r="H175" t="str">
        <f>_xlfn.XLOOKUP(orders[[#This Row],[Customer ID]],customers[Customer ID],customers[Country])</f>
        <v>United States</v>
      </c>
      <c r="I175" t="str">
        <f>_xlfn.XLOOKUP(orders[[#This Row],[Product ID]],products[Product ID],products[Coffee Type])</f>
        <v>Robusta</v>
      </c>
      <c r="J175" t="str">
        <f>_xlfn.XLOOKUP(orders[[#This Row],[Product ID]],products[Product ID],products[Roast Type])</f>
        <v xml:space="preserve">Medium </v>
      </c>
      <c r="K175" s="2">
        <f>_xlfn.XLOOKUP(orders[[#This Row],[Product ID]],products[Product ID],products[Size kg])</f>
        <v>2.5</v>
      </c>
      <c r="L175">
        <f>_xlfn.XLOOKUP(orders[[#This Row],[Product ID]],products[Product ID],products[Unit Price])</f>
        <v>22.885000000000002</v>
      </c>
      <c r="M175">
        <f>orders[[#This Row],[Unit Price]]*orders[[#This Row],[Quantity]]</f>
        <v>91.54</v>
      </c>
      <c r="N175">
        <f>_xlfn.XLOOKUP(orders[[#This Row],[Product ID]],products[Product ID],products[Profit]) * orders[[#This Row],[Quantity]]</f>
        <v>5.4923999999999999</v>
      </c>
    </row>
    <row r="176" spans="1:14" x14ac:dyDescent="0.3">
      <c r="A176" t="s">
        <v>5393</v>
      </c>
      <c r="B176" s="1">
        <v>43813</v>
      </c>
      <c r="C176" t="s">
        <v>982</v>
      </c>
      <c r="D176" t="s">
        <v>5202</v>
      </c>
      <c r="E176">
        <v>6</v>
      </c>
      <c r="F176" t="str">
        <f>_xlfn.XLOOKUP(orders[[#This Row],[Customer ID]],customers[Customer ID],customers[Customer Name])</f>
        <v>Elysee Sketch</v>
      </c>
      <c r="G176" t="str">
        <f>IF(_xlfn.XLOOKUP(orders[[#This Row],[Customer ID]],customers[Customer ID],customers[Email])=0,"",_xlfn.XLOOKUP(orders[[#This Row],[Customer ID]],customers[Customer ID],customers[Email]))</f>
        <v/>
      </c>
      <c r="H176" t="str">
        <f>_xlfn.XLOOKUP(orders[[#This Row],[Customer ID]],customers[Customer ID],customers[Country])</f>
        <v>United States</v>
      </c>
      <c r="I176" t="str">
        <f>_xlfn.XLOOKUP(orders[[#This Row],[Product ID]],products[Product ID],products[Coffee Type])</f>
        <v>Excelsa</v>
      </c>
      <c r="J176" t="str">
        <f>_xlfn.XLOOKUP(orders[[#This Row],[Product ID]],products[Product ID],products[Roast Type])</f>
        <v xml:space="preserve">Light </v>
      </c>
      <c r="K176" s="2">
        <f>_xlfn.XLOOKUP(orders[[#This Row],[Product ID]],products[Product ID],products[Size kg])</f>
        <v>2.5</v>
      </c>
      <c r="L176">
        <f>_xlfn.XLOOKUP(orders[[#This Row],[Product ID]],products[Product ID],products[Unit Price])</f>
        <v>34.155000000000001</v>
      </c>
      <c r="M176">
        <f>orders[[#This Row],[Unit Price]]*orders[[#This Row],[Quantity]]</f>
        <v>204.93</v>
      </c>
      <c r="N176">
        <f>_xlfn.XLOOKUP(orders[[#This Row],[Product ID]],products[Product ID],products[Profit]) * orders[[#This Row],[Quantity]]</f>
        <v>22.542000000000002</v>
      </c>
    </row>
    <row r="177" spans="1:14" x14ac:dyDescent="0.3">
      <c r="A177" t="s">
        <v>5394</v>
      </c>
      <c r="B177" s="1">
        <v>44296</v>
      </c>
      <c r="C177" t="s">
        <v>987</v>
      </c>
      <c r="D177" t="s">
        <v>5252</v>
      </c>
      <c r="E177">
        <v>2</v>
      </c>
      <c r="F177" t="str">
        <f>_xlfn.XLOOKUP(orders[[#This Row],[Customer ID]],customers[Customer ID],customers[Customer Name])</f>
        <v>Ethelda Hobbing</v>
      </c>
      <c r="G177" t="str">
        <f>IF(_xlfn.XLOOKUP(orders[[#This Row],[Customer ID]],customers[Customer ID],customers[Email])=0,"",_xlfn.XLOOKUP(orders[[#This Row],[Customer ID]],customers[Customer ID],customers[Email]))</f>
        <v>ehobbing4v@nsw.gov.au</v>
      </c>
      <c r="H177" t="str">
        <f>_xlfn.XLOOKUP(orders[[#This Row],[Customer ID]],customers[Customer ID],customers[Country])</f>
        <v>United States</v>
      </c>
      <c r="I177" t="str">
        <f>_xlfn.XLOOKUP(orders[[#This Row],[Product ID]],products[Product ID],products[Coffee Type])</f>
        <v>Excelsa</v>
      </c>
      <c r="J177" t="str">
        <f>_xlfn.XLOOKUP(orders[[#This Row],[Product ID]],products[Product ID],products[Roast Type])</f>
        <v xml:space="preserve">Medium </v>
      </c>
      <c r="K177" s="2">
        <f>_xlfn.XLOOKUP(orders[[#This Row],[Product ID]],products[Product ID],products[Size kg])</f>
        <v>2.5</v>
      </c>
      <c r="L177">
        <f>_xlfn.XLOOKUP(orders[[#This Row],[Product ID]],products[Product ID],products[Unit Price])</f>
        <v>31.625</v>
      </c>
      <c r="M177">
        <f>orders[[#This Row],[Unit Price]]*orders[[#This Row],[Quantity]]</f>
        <v>63.25</v>
      </c>
      <c r="N177">
        <f>_xlfn.XLOOKUP(orders[[#This Row],[Product ID]],products[Product ID],products[Profit]) * orders[[#This Row],[Quantity]]</f>
        <v>6.9573999999999998</v>
      </c>
    </row>
    <row r="178" spans="1:14" x14ac:dyDescent="0.3">
      <c r="A178" t="s">
        <v>5395</v>
      </c>
      <c r="B178" s="1">
        <v>43900</v>
      </c>
      <c r="C178" t="s">
        <v>993</v>
      </c>
      <c r="D178" t="s">
        <v>5202</v>
      </c>
      <c r="E178">
        <v>1</v>
      </c>
      <c r="F178" t="str">
        <f>_xlfn.XLOOKUP(orders[[#This Row],[Customer ID]],customers[Customer ID],customers[Customer Name])</f>
        <v>Odille Thynne</v>
      </c>
      <c r="G178" t="str">
        <f>IF(_xlfn.XLOOKUP(orders[[#This Row],[Customer ID]],customers[Customer ID],customers[Email])=0,"",_xlfn.XLOOKUP(orders[[#This Row],[Customer ID]],customers[Customer ID],customers[Email]))</f>
        <v>othynne4w@auda.org.au</v>
      </c>
      <c r="H178" t="str">
        <f>_xlfn.XLOOKUP(orders[[#This Row],[Customer ID]],customers[Customer ID],customers[Country])</f>
        <v>United States</v>
      </c>
      <c r="I178" t="str">
        <f>_xlfn.XLOOKUP(orders[[#This Row],[Product ID]],products[Product ID],products[Coffee Type])</f>
        <v>Excelsa</v>
      </c>
      <c r="J178" t="str">
        <f>_xlfn.XLOOKUP(orders[[#This Row],[Product ID]],products[Product ID],products[Roast Type])</f>
        <v xml:space="preserve">Light </v>
      </c>
      <c r="K178" s="2">
        <f>_xlfn.XLOOKUP(orders[[#This Row],[Product ID]],products[Product ID],products[Size kg])</f>
        <v>2.5</v>
      </c>
      <c r="L178">
        <f>_xlfn.XLOOKUP(orders[[#This Row],[Product ID]],products[Product ID],products[Unit Price])</f>
        <v>34.155000000000001</v>
      </c>
      <c r="M178">
        <f>orders[[#This Row],[Unit Price]]*orders[[#This Row],[Quantity]]</f>
        <v>34.155000000000001</v>
      </c>
      <c r="N178">
        <f>_xlfn.XLOOKUP(orders[[#This Row],[Product ID]],products[Product ID],products[Profit]) * orders[[#This Row],[Quantity]]</f>
        <v>3.7570000000000001</v>
      </c>
    </row>
    <row r="179" spans="1:14" x14ac:dyDescent="0.3">
      <c r="A179" t="s">
        <v>5396</v>
      </c>
      <c r="B179" s="1">
        <v>44120</v>
      </c>
      <c r="C179" t="s">
        <v>999</v>
      </c>
      <c r="D179" t="s">
        <v>5189</v>
      </c>
      <c r="E179">
        <v>4</v>
      </c>
      <c r="F179" t="str">
        <f>_xlfn.XLOOKUP(orders[[#This Row],[Customer ID]],customers[Customer ID],customers[Customer Name])</f>
        <v>Emlynne Heining</v>
      </c>
      <c r="G179" t="str">
        <f>IF(_xlfn.XLOOKUP(orders[[#This Row],[Customer ID]],customers[Customer ID],customers[Email])=0,"",_xlfn.XLOOKUP(orders[[#This Row],[Customer ID]],customers[Customer ID],customers[Email]))</f>
        <v>eheining4x@flickr.com</v>
      </c>
      <c r="H179" t="str">
        <f>_xlfn.XLOOKUP(orders[[#This Row],[Customer ID]],customers[Customer ID],customers[Country])</f>
        <v>United States</v>
      </c>
      <c r="I179" t="str">
        <f>_xlfn.XLOOKUP(orders[[#This Row],[Product ID]],products[Product ID],products[Coffee Type])</f>
        <v>Robusta</v>
      </c>
      <c r="J179" t="str">
        <f>_xlfn.XLOOKUP(orders[[#This Row],[Product ID]],products[Product ID],products[Roast Type])</f>
        <v xml:space="preserve">Light </v>
      </c>
      <c r="K179" s="2">
        <f>_xlfn.XLOOKUP(orders[[#This Row],[Product ID]],products[Product ID],products[Size kg])</f>
        <v>2.5</v>
      </c>
      <c r="L179">
        <f>_xlfn.XLOOKUP(orders[[#This Row],[Product ID]],products[Product ID],products[Unit Price])</f>
        <v>27.484999999999999</v>
      </c>
      <c r="M179">
        <f>orders[[#This Row],[Unit Price]]*orders[[#This Row],[Quantity]]</f>
        <v>109.94</v>
      </c>
      <c r="N179">
        <f>_xlfn.XLOOKUP(orders[[#This Row],[Product ID]],products[Product ID],products[Profit]) * orders[[#This Row],[Quantity]]</f>
        <v>6.5964</v>
      </c>
    </row>
    <row r="180" spans="1:14" x14ac:dyDescent="0.3">
      <c r="A180" t="s">
        <v>5397</v>
      </c>
      <c r="B180" s="1">
        <v>43746</v>
      </c>
      <c r="C180" t="s">
        <v>1004</v>
      </c>
      <c r="D180" t="s">
        <v>5186</v>
      </c>
      <c r="E180">
        <v>2</v>
      </c>
      <c r="F180" t="str">
        <f>_xlfn.XLOOKUP(orders[[#This Row],[Customer ID]],customers[Customer ID],customers[Customer Name])</f>
        <v>Katerina Melloi</v>
      </c>
      <c r="G180" t="str">
        <f>IF(_xlfn.XLOOKUP(orders[[#This Row],[Customer ID]],customers[Customer ID],customers[Email])=0,"",_xlfn.XLOOKUP(orders[[#This Row],[Customer ID]],customers[Customer ID],customers[Email]))</f>
        <v>kmelloi4y@imdb.com</v>
      </c>
      <c r="H180" t="str">
        <f>_xlfn.XLOOKUP(orders[[#This Row],[Customer ID]],customers[Customer ID],customers[Country])</f>
        <v>United States</v>
      </c>
      <c r="I180" t="str">
        <f>_xlfn.XLOOKUP(orders[[#This Row],[Product ID]],products[Product ID],products[Coffee Type])</f>
        <v>Arabica</v>
      </c>
      <c r="J180" t="str">
        <f>_xlfn.XLOOKUP(orders[[#This Row],[Product ID]],products[Product ID],products[Roast Type])</f>
        <v xml:space="preserve">Light </v>
      </c>
      <c r="K180" s="2">
        <f>_xlfn.XLOOKUP(orders[[#This Row],[Product ID]],products[Product ID],products[Size kg])</f>
        <v>1</v>
      </c>
      <c r="L180">
        <f>_xlfn.XLOOKUP(orders[[#This Row],[Product ID]],products[Product ID],products[Unit Price])</f>
        <v>12.95</v>
      </c>
      <c r="M180">
        <f>orders[[#This Row],[Unit Price]]*orders[[#This Row],[Quantity]]</f>
        <v>25.9</v>
      </c>
      <c r="N180">
        <f>_xlfn.XLOOKUP(orders[[#This Row],[Product ID]],products[Product ID],products[Profit]) * orders[[#This Row],[Quantity]]</f>
        <v>2.331</v>
      </c>
    </row>
    <row r="181" spans="1:14" x14ac:dyDescent="0.3">
      <c r="A181" t="s">
        <v>5398</v>
      </c>
      <c r="B181" s="1">
        <v>43830</v>
      </c>
      <c r="C181" t="s">
        <v>1009</v>
      </c>
      <c r="D181" t="s">
        <v>5217</v>
      </c>
      <c r="E181">
        <v>1</v>
      </c>
      <c r="F181" t="str">
        <f>_xlfn.XLOOKUP(orders[[#This Row],[Customer ID]],customers[Customer ID],customers[Customer Name])</f>
        <v>Tiffany Scardafield</v>
      </c>
      <c r="G181" t="str">
        <f>IF(_xlfn.XLOOKUP(orders[[#This Row],[Customer ID]],customers[Customer ID],customers[Email])=0,"",_xlfn.XLOOKUP(orders[[#This Row],[Customer ID]],customers[Customer ID],customers[Email]))</f>
        <v/>
      </c>
      <c r="H181" t="str">
        <f>_xlfn.XLOOKUP(orders[[#This Row],[Customer ID]],customers[Customer ID],customers[Country])</f>
        <v>Ireland</v>
      </c>
      <c r="I181" t="str">
        <f>_xlfn.XLOOKUP(orders[[#This Row],[Product ID]],products[Product ID],products[Coffee Type])</f>
        <v>Arabica</v>
      </c>
      <c r="J181" t="str">
        <f>_xlfn.XLOOKUP(orders[[#This Row],[Product ID]],products[Product ID],products[Roast Type])</f>
        <v xml:space="preserve">Dark </v>
      </c>
      <c r="K181" s="2">
        <f>_xlfn.XLOOKUP(orders[[#This Row],[Product ID]],products[Product ID],products[Size kg])</f>
        <v>0.2</v>
      </c>
      <c r="L181">
        <f>_xlfn.XLOOKUP(orders[[#This Row],[Product ID]],products[Product ID],products[Unit Price])</f>
        <v>2.9849999999999999</v>
      </c>
      <c r="M181">
        <f>orders[[#This Row],[Unit Price]]*orders[[#This Row],[Quantity]]</f>
        <v>2.9849999999999999</v>
      </c>
      <c r="N181">
        <f>_xlfn.XLOOKUP(orders[[#This Row],[Product ID]],products[Product ID],products[Profit]) * orders[[#This Row],[Quantity]]</f>
        <v>0.26860000000000001</v>
      </c>
    </row>
    <row r="182" spans="1:14" x14ac:dyDescent="0.3">
      <c r="A182" t="s">
        <v>5399</v>
      </c>
      <c r="B182" s="1">
        <v>43910</v>
      </c>
      <c r="C182" t="s">
        <v>1015</v>
      </c>
      <c r="D182" t="s">
        <v>5332</v>
      </c>
      <c r="E182">
        <v>5</v>
      </c>
      <c r="F182" t="str">
        <f>_xlfn.XLOOKUP(orders[[#This Row],[Customer ID]],customers[Customer ID],customers[Customer Name])</f>
        <v>Abrahan Mussen</v>
      </c>
      <c r="G182" t="str">
        <f>IF(_xlfn.XLOOKUP(orders[[#This Row],[Customer ID]],customers[Customer ID],customers[Email])=0,"",_xlfn.XLOOKUP(orders[[#This Row],[Customer ID]],customers[Customer ID],customers[Email]))</f>
        <v>amussen50@51.la</v>
      </c>
      <c r="H182" t="str">
        <f>_xlfn.XLOOKUP(orders[[#This Row],[Customer ID]],customers[Customer ID],customers[Country])</f>
        <v>United States</v>
      </c>
      <c r="I182" t="str">
        <f>_xlfn.XLOOKUP(orders[[#This Row],[Product ID]],products[Product ID],products[Coffee Type])</f>
        <v>Excelsa</v>
      </c>
      <c r="J182" t="str">
        <f>_xlfn.XLOOKUP(orders[[#This Row],[Product ID]],products[Product ID],products[Roast Type])</f>
        <v xml:space="preserve">Light </v>
      </c>
      <c r="K182" s="2">
        <f>_xlfn.XLOOKUP(orders[[#This Row],[Product ID]],products[Product ID],products[Size kg])</f>
        <v>0.2</v>
      </c>
      <c r="L182">
        <f>_xlfn.XLOOKUP(orders[[#This Row],[Product ID]],products[Product ID],products[Unit Price])</f>
        <v>4.4550000000000001</v>
      </c>
      <c r="M182">
        <f>orders[[#This Row],[Unit Price]]*orders[[#This Row],[Quantity]]</f>
        <v>22.274999999999999</v>
      </c>
      <c r="N182">
        <f>_xlfn.XLOOKUP(orders[[#This Row],[Product ID]],products[Product ID],products[Profit]) * orders[[#This Row],[Quantity]]</f>
        <v>2.4500000000000002</v>
      </c>
    </row>
    <row r="183" spans="1:14" x14ac:dyDescent="0.3">
      <c r="A183" t="s">
        <v>5399</v>
      </c>
      <c r="B183" s="1">
        <v>43910</v>
      </c>
      <c r="C183" t="s">
        <v>1015</v>
      </c>
      <c r="D183" t="s">
        <v>5228</v>
      </c>
      <c r="E183">
        <v>5</v>
      </c>
      <c r="F183" t="str">
        <f>_xlfn.XLOOKUP(orders[[#This Row],[Customer ID]],customers[Customer ID],customers[Customer Name])</f>
        <v>Abrahan Mussen</v>
      </c>
      <c r="G183" t="str">
        <f>IF(_xlfn.XLOOKUP(orders[[#This Row],[Customer ID]],customers[Customer ID],customers[Email])=0,"",_xlfn.XLOOKUP(orders[[#This Row],[Customer ID]],customers[Customer ID],customers[Email]))</f>
        <v>amussen50@51.la</v>
      </c>
      <c r="H183" t="str">
        <f>_xlfn.XLOOKUP(orders[[#This Row],[Customer ID]],customers[Customer ID],customers[Country])</f>
        <v>United States</v>
      </c>
      <c r="I183" t="str">
        <f>_xlfn.XLOOKUP(orders[[#This Row],[Product ID]],products[Product ID],products[Coffee Type])</f>
        <v>Arabica</v>
      </c>
      <c r="J183" t="str">
        <f>_xlfn.XLOOKUP(orders[[#This Row],[Product ID]],products[Product ID],products[Roast Type])</f>
        <v xml:space="preserve">Dark </v>
      </c>
      <c r="K183" s="2">
        <f>_xlfn.XLOOKUP(orders[[#This Row],[Product ID]],products[Product ID],products[Size kg])</f>
        <v>0.5</v>
      </c>
      <c r="L183">
        <f>_xlfn.XLOOKUP(orders[[#This Row],[Product ID]],products[Product ID],products[Unit Price])</f>
        <v>5.97</v>
      </c>
      <c r="M183">
        <f>orders[[#This Row],[Unit Price]]*orders[[#This Row],[Quantity]]</f>
        <v>29.849999999999998</v>
      </c>
      <c r="N183">
        <f>_xlfn.XLOOKUP(orders[[#This Row],[Product ID]],products[Product ID],products[Profit]) * orders[[#This Row],[Quantity]]</f>
        <v>2.6865000000000001</v>
      </c>
    </row>
    <row r="184" spans="1:14" x14ac:dyDescent="0.3">
      <c r="A184" t="s">
        <v>5400</v>
      </c>
      <c r="B184" s="1">
        <v>44284</v>
      </c>
      <c r="C184" t="s">
        <v>1026</v>
      </c>
      <c r="D184" t="s">
        <v>5272</v>
      </c>
      <c r="E184">
        <v>6</v>
      </c>
      <c r="F184" t="str">
        <f>_xlfn.XLOOKUP(orders[[#This Row],[Customer ID]],customers[Customer ID],customers[Customer Name])</f>
        <v>Anny Mundford</v>
      </c>
      <c r="G184" t="str">
        <f>IF(_xlfn.XLOOKUP(orders[[#This Row],[Customer ID]],customers[Customer ID],customers[Email])=0,"",_xlfn.XLOOKUP(orders[[#This Row],[Customer ID]],customers[Customer ID],customers[Email]))</f>
        <v>amundford52@nbcnews.com</v>
      </c>
      <c r="H184" t="str">
        <f>_xlfn.XLOOKUP(orders[[#This Row],[Customer ID]],customers[Customer ID],customers[Country])</f>
        <v>United States</v>
      </c>
      <c r="I184" t="str">
        <f>_xlfn.XLOOKUP(orders[[#This Row],[Product ID]],products[Product ID],products[Coffee Type])</f>
        <v>Robusta</v>
      </c>
      <c r="J184" t="str">
        <f>_xlfn.XLOOKUP(orders[[#This Row],[Product ID]],products[Product ID],products[Roast Type])</f>
        <v xml:space="preserve">Dark </v>
      </c>
      <c r="K184" s="2">
        <f>_xlfn.XLOOKUP(orders[[#This Row],[Product ID]],products[Product ID],products[Size kg])</f>
        <v>0.5</v>
      </c>
      <c r="L184">
        <f>_xlfn.XLOOKUP(orders[[#This Row],[Product ID]],products[Product ID],products[Unit Price])</f>
        <v>5.37</v>
      </c>
      <c r="M184">
        <f>orders[[#This Row],[Unit Price]]*orders[[#This Row],[Quantity]]</f>
        <v>32.22</v>
      </c>
      <c r="N184">
        <f>_xlfn.XLOOKUP(orders[[#This Row],[Product ID]],products[Product ID],products[Profit]) * orders[[#This Row],[Quantity]]</f>
        <v>1.9331999999999998</v>
      </c>
    </row>
    <row r="185" spans="1:14" x14ac:dyDescent="0.3">
      <c r="A185" t="s">
        <v>5401</v>
      </c>
      <c r="B185" s="1">
        <v>44512</v>
      </c>
      <c r="C185" t="s">
        <v>1032</v>
      </c>
      <c r="D185" t="s">
        <v>5223</v>
      </c>
      <c r="E185">
        <v>2</v>
      </c>
      <c r="F185" t="str">
        <f>_xlfn.XLOOKUP(orders[[#This Row],[Customer ID]],customers[Customer ID],customers[Customer Name])</f>
        <v>Tory Walas</v>
      </c>
      <c r="G185" t="str">
        <f>IF(_xlfn.XLOOKUP(orders[[#This Row],[Customer ID]],customers[Customer ID],customers[Email])=0,"",_xlfn.XLOOKUP(orders[[#This Row],[Customer ID]],customers[Customer ID],customers[Email]))</f>
        <v>twalas53@google.ca</v>
      </c>
      <c r="H185" t="str">
        <f>_xlfn.XLOOKUP(orders[[#This Row],[Customer ID]],customers[Customer ID],customers[Country])</f>
        <v>United States</v>
      </c>
      <c r="I185" t="str">
        <f>_xlfn.XLOOKUP(orders[[#This Row],[Product ID]],products[Product ID],products[Coffee Type])</f>
        <v>Excelsa</v>
      </c>
      <c r="J185" t="str">
        <f>_xlfn.XLOOKUP(orders[[#This Row],[Product ID]],products[Product ID],products[Roast Type])</f>
        <v xml:space="preserve">Medium </v>
      </c>
      <c r="K185" s="2">
        <f>_xlfn.XLOOKUP(orders[[#This Row],[Product ID]],products[Product ID],products[Size kg])</f>
        <v>0.2</v>
      </c>
      <c r="L185">
        <f>_xlfn.XLOOKUP(orders[[#This Row],[Product ID]],products[Product ID],products[Unit Price])</f>
        <v>4.125</v>
      </c>
      <c r="M185">
        <f>orders[[#This Row],[Unit Price]]*orders[[#This Row],[Quantity]]</f>
        <v>8.25</v>
      </c>
      <c r="N185">
        <f>_xlfn.XLOOKUP(orders[[#This Row],[Product ID]],products[Product ID],products[Profit]) * orders[[#This Row],[Quantity]]</f>
        <v>0.90739999999999998</v>
      </c>
    </row>
    <row r="186" spans="1:14" x14ac:dyDescent="0.3">
      <c r="A186" t="s">
        <v>5402</v>
      </c>
      <c r="B186" s="1">
        <v>44397</v>
      </c>
      <c r="C186" t="s">
        <v>1038</v>
      </c>
      <c r="D186" t="s">
        <v>5299</v>
      </c>
      <c r="E186">
        <v>4</v>
      </c>
      <c r="F186" t="str">
        <f>_xlfn.XLOOKUP(orders[[#This Row],[Customer ID]],customers[Customer ID],customers[Customer Name])</f>
        <v>Isa Blazewicz</v>
      </c>
      <c r="G186" t="str">
        <f>IF(_xlfn.XLOOKUP(orders[[#This Row],[Customer ID]],customers[Customer ID],customers[Email])=0,"",_xlfn.XLOOKUP(orders[[#This Row],[Customer ID]],customers[Customer ID],customers[Email]))</f>
        <v>iblazewicz54@thetimes.co.uk</v>
      </c>
      <c r="H186" t="str">
        <f>_xlfn.XLOOKUP(orders[[#This Row],[Customer ID]],customers[Customer ID],customers[Country])</f>
        <v>United States</v>
      </c>
      <c r="I186" t="str">
        <f>_xlfn.XLOOKUP(orders[[#This Row],[Product ID]],products[Product ID],products[Coffee Type])</f>
        <v>Arabica</v>
      </c>
      <c r="J186" t="str">
        <f>_xlfn.XLOOKUP(orders[[#This Row],[Product ID]],products[Product ID],products[Roast Type])</f>
        <v xml:space="preserve">Light </v>
      </c>
      <c r="K186" s="2">
        <f>_xlfn.XLOOKUP(orders[[#This Row],[Product ID]],products[Product ID],products[Size kg])</f>
        <v>0.5</v>
      </c>
      <c r="L186">
        <f>_xlfn.XLOOKUP(orders[[#This Row],[Product ID]],products[Product ID],products[Unit Price])</f>
        <v>7.77</v>
      </c>
      <c r="M186">
        <f>orders[[#This Row],[Unit Price]]*orders[[#This Row],[Quantity]]</f>
        <v>31.08</v>
      </c>
      <c r="N186">
        <f>_xlfn.XLOOKUP(orders[[#This Row],[Product ID]],products[Product ID],products[Profit]) * orders[[#This Row],[Quantity]]</f>
        <v>2.7972000000000001</v>
      </c>
    </row>
    <row r="187" spans="1:14" x14ac:dyDescent="0.3">
      <c r="A187" t="s">
        <v>5403</v>
      </c>
      <c r="B187" s="1">
        <v>43483</v>
      </c>
      <c r="C187" t="s">
        <v>1043</v>
      </c>
      <c r="D187" t="s">
        <v>5193</v>
      </c>
      <c r="E187">
        <v>5</v>
      </c>
      <c r="F187" t="str">
        <f>_xlfn.XLOOKUP(orders[[#This Row],[Customer ID]],customers[Customer ID],customers[Customer Name])</f>
        <v>Angie Rizzetti</v>
      </c>
      <c r="G187" t="str">
        <f>IF(_xlfn.XLOOKUP(orders[[#This Row],[Customer ID]],customers[Customer ID],customers[Email])=0,"",_xlfn.XLOOKUP(orders[[#This Row],[Customer ID]],customers[Customer ID],customers[Email]))</f>
        <v>arizzetti55@naver.com</v>
      </c>
      <c r="H187" t="str">
        <f>_xlfn.XLOOKUP(orders[[#This Row],[Customer ID]],customers[Customer ID],customers[Country])</f>
        <v>United States</v>
      </c>
      <c r="I187" t="str">
        <f>_xlfn.XLOOKUP(orders[[#This Row],[Product ID]],products[Product ID],products[Coffee Type])</f>
        <v>Excelsa</v>
      </c>
      <c r="J187" t="str">
        <f>_xlfn.XLOOKUP(orders[[#This Row],[Product ID]],products[Product ID],products[Roast Type])</f>
        <v xml:space="preserve">Dark </v>
      </c>
      <c r="K187" s="2">
        <f>_xlfn.XLOOKUP(orders[[#This Row],[Product ID]],products[Product ID],products[Size kg])</f>
        <v>0.5</v>
      </c>
      <c r="L187">
        <f>_xlfn.XLOOKUP(orders[[#This Row],[Product ID]],products[Product ID],products[Unit Price])</f>
        <v>7.29</v>
      </c>
      <c r="M187">
        <f>orders[[#This Row],[Unit Price]]*orders[[#This Row],[Quantity]]</f>
        <v>36.450000000000003</v>
      </c>
      <c r="N187">
        <f>_xlfn.XLOOKUP(orders[[#This Row],[Product ID]],products[Product ID],products[Profit]) * orders[[#This Row],[Quantity]]</f>
        <v>4.0095000000000001</v>
      </c>
    </row>
    <row r="188" spans="1:14" x14ac:dyDescent="0.3">
      <c r="A188" t="s">
        <v>5404</v>
      </c>
      <c r="B188" s="1">
        <v>43684</v>
      </c>
      <c r="C188" t="s">
        <v>1049</v>
      </c>
      <c r="D188" t="s">
        <v>5209</v>
      </c>
      <c r="E188">
        <v>3</v>
      </c>
      <c r="F188" t="str">
        <f>_xlfn.XLOOKUP(orders[[#This Row],[Customer ID]],customers[Customer ID],customers[Customer Name])</f>
        <v>Mord Meriet</v>
      </c>
      <c r="G188" t="str">
        <f>IF(_xlfn.XLOOKUP(orders[[#This Row],[Customer ID]],customers[Customer ID],customers[Email])=0,"",_xlfn.XLOOKUP(orders[[#This Row],[Customer ID]],customers[Customer ID],customers[Email]))</f>
        <v>mmeriet56@noaa.gov</v>
      </c>
      <c r="H188" t="str">
        <f>_xlfn.XLOOKUP(orders[[#This Row],[Customer ID]],customers[Customer ID],customers[Country])</f>
        <v>United States</v>
      </c>
      <c r="I188" t="str">
        <f>_xlfn.XLOOKUP(orders[[#This Row],[Product ID]],products[Product ID],products[Coffee Type])</f>
        <v>Robusta</v>
      </c>
      <c r="J188" t="str">
        <f>_xlfn.XLOOKUP(orders[[#This Row],[Product ID]],products[Product ID],products[Roast Type])</f>
        <v xml:space="preserve">Medium </v>
      </c>
      <c r="K188" s="2">
        <f>_xlfn.XLOOKUP(orders[[#This Row],[Product ID]],products[Product ID],products[Size kg])</f>
        <v>2.5</v>
      </c>
      <c r="L188">
        <f>_xlfn.XLOOKUP(orders[[#This Row],[Product ID]],products[Product ID],products[Unit Price])</f>
        <v>22.885000000000002</v>
      </c>
      <c r="M188">
        <f>orders[[#This Row],[Unit Price]]*orders[[#This Row],[Quantity]]</f>
        <v>68.655000000000001</v>
      </c>
      <c r="N188">
        <f>_xlfn.XLOOKUP(orders[[#This Row],[Product ID]],products[Product ID],products[Profit]) * orders[[#This Row],[Quantity]]</f>
        <v>4.1193</v>
      </c>
    </row>
    <row r="189" spans="1:14" x14ac:dyDescent="0.3">
      <c r="A189" t="s">
        <v>5405</v>
      </c>
      <c r="B189" s="1">
        <v>44633</v>
      </c>
      <c r="C189" t="s">
        <v>1054</v>
      </c>
      <c r="D189" t="s">
        <v>5232</v>
      </c>
      <c r="E189">
        <v>5</v>
      </c>
      <c r="F189" t="str">
        <f>_xlfn.XLOOKUP(orders[[#This Row],[Customer ID]],customers[Customer ID],customers[Customer Name])</f>
        <v>Lawrence Pratt</v>
      </c>
      <c r="G189" t="str">
        <f>IF(_xlfn.XLOOKUP(orders[[#This Row],[Customer ID]],customers[Customer ID],customers[Email])=0,"",_xlfn.XLOOKUP(orders[[#This Row],[Customer ID]],customers[Customer ID],customers[Email]))</f>
        <v>lpratt57@netvibes.com</v>
      </c>
      <c r="H189" t="str">
        <f>_xlfn.XLOOKUP(orders[[#This Row],[Customer ID]],customers[Customer ID],customers[Country])</f>
        <v>United States</v>
      </c>
      <c r="I189" t="str">
        <f>_xlfn.XLOOKUP(orders[[#This Row],[Product ID]],products[Product ID],products[Coffee Type])</f>
        <v>Liberica</v>
      </c>
      <c r="J189" t="str">
        <f>_xlfn.XLOOKUP(orders[[#This Row],[Product ID]],products[Product ID],products[Roast Type])</f>
        <v xml:space="preserve">Medium </v>
      </c>
      <c r="K189" s="2">
        <f>_xlfn.XLOOKUP(orders[[#This Row],[Product ID]],products[Product ID],products[Size kg])</f>
        <v>0.5</v>
      </c>
      <c r="L189">
        <f>_xlfn.XLOOKUP(orders[[#This Row],[Product ID]],products[Product ID],products[Unit Price])</f>
        <v>8.73</v>
      </c>
      <c r="M189">
        <f>orders[[#This Row],[Unit Price]]*orders[[#This Row],[Quantity]]</f>
        <v>43.650000000000006</v>
      </c>
      <c r="N189">
        <f>_xlfn.XLOOKUP(orders[[#This Row],[Product ID]],products[Product ID],products[Profit]) * orders[[#This Row],[Quantity]]</f>
        <v>5.6745000000000001</v>
      </c>
    </row>
    <row r="190" spans="1:14" x14ac:dyDescent="0.3">
      <c r="A190" t="s">
        <v>5406</v>
      </c>
      <c r="B190" s="1">
        <v>44698</v>
      </c>
      <c r="C190" t="s">
        <v>1058</v>
      </c>
      <c r="D190" t="s">
        <v>5332</v>
      </c>
      <c r="E190">
        <v>1</v>
      </c>
      <c r="F190" t="str">
        <f>_xlfn.XLOOKUP(orders[[#This Row],[Customer ID]],customers[Customer ID],customers[Customer Name])</f>
        <v>Astrix Kitchingham</v>
      </c>
      <c r="G190" t="str">
        <f>IF(_xlfn.XLOOKUP(orders[[#This Row],[Customer ID]],customers[Customer ID],customers[Email])=0,"",_xlfn.XLOOKUP(orders[[#This Row],[Customer ID]],customers[Customer ID],customers[Email]))</f>
        <v>akitchingham58@com.com</v>
      </c>
      <c r="H190" t="str">
        <f>_xlfn.XLOOKUP(orders[[#This Row],[Customer ID]],customers[Customer ID],customers[Country])</f>
        <v>United States</v>
      </c>
      <c r="I190" t="str">
        <f>_xlfn.XLOOKUP(orders[[#This Row],[Product ID]],products[Product ID],products[Coffee Type])</f>
        <v>Excelsa</v>
      </c>
      <c r="J190" t="str">
        <f>_xlfn.XLOOKUP(orders[[#This Row],[Product ID]],products[Product ID],products[Roast Type])</f>
        <v xml:space="preserve">Light </v>
      </c>
      <c r="K190" s="2">
        <f>_xlfn.XLOOKUP(orders[[#This Row],[Product ID]],products[Product ID],products[Size kg])</f>
        <v>0.2</v>
      </c>
      <c r="L190">
        <f>_xlfn.XLOOKUP(orders[[#This Row],[Product ID]],products[Product ID],products[Unit Price])</f>
        <v>4.4550000000000001</v>
      </c>
      <c r="M190">
        <f>orders[[#This Row],[Unit Price]]*orders[[#This Row],[Quantity]]</f>
        <v>4.4550000000000001</v>
      </c>
      <c r="N190">
        <f>_xlfn.XLOOKUP(orders[[#This Row],[Product ID]],products[Product ID],products[Profit]) * orders[[#This Row],[Quantity]]</f>
        <v>0.49</v>
      </c>
    </row>
    <row r="191" spans="1:14" x14ac:dyDescent="0.3">
      <c r="A191" t="s">
        <v>5407</v>
      </c>
      <c r="B191" s="1">
        <v>43813</v>
      </c>
      <c r="C191" t="s">
        <v>1063</v>
      </c>
      <c r="D191" t="s">
        <v>5242</v>
      </c>
      <c r="E191">
        <v>3</v>
      </c>
      <c r="F191" t="str">
        <f>_xlfn.XLOOKUP(orders[[#This Row],[Customer ID]],customers[Customer ID],customers[Customer Name])</f>
        <v>Burnard Bartholin</v>
      </c>
      <c r="G191" t="str">
        <f>IF(_xlfn.XLOOKUP(orders[[#This Row],[Customer ID]],customers[Customer ID],customers[Email])=0,"",_xlfn.XLOOKUP(orders[[#This Row],[Customer ID]],customers[Customer ID],customers[Email]))</f>
        <v>bbartholin59@xinhuanet.com</v>
      </c>
      <c r="H191" t="str">
        <f>_xlfn.XLOOKUP(orders[[#This Row],[Customer ID]],customers[Customer ID],customers[Country])</f>
        <v>United States</v>
      </c>
      <c r="I191" t="str">
        <f>_xlfn.XLOOKUP(orders[[#This Row],[Product ID]],products[Product ID],products[Coffee Type])</f>
        <v>Liberica</v>
      </c>
      <c r="J191" t="str">
        <f>_xlfn.XLOOKUP(orders[[#This Row],[Product ID]],products[Product ID],products[Roast Type])</f>
        <v xml:space="preserve">Medium </v>
      </c>
      <c r="K191" s="2">
        <f>_xlfn.XLOOKUP(orders[[#This Row],[Product ID]],products[Product ID],products[Size kg])</f>
        <v>1</v>
      </c>
      <c r="L191">
        <f>_xlfn.XLOOKUP(orders[[#This Row],[Product ID]],products[Product ID],products[Unit Price])</f>
        <v>14.55</v>
      </c>
      <c r="M191">
        <f>orders[[#This Row],[Unit Price]]*orders[[#This Row],[Quantity]]</f>
        <v>43.650000000000006</v>
      </c>
      <c r="N191">
        <f>_xlfn.XLOOKUP(orders[[#This Row],[Product ID]],products[Product ID],products[Profit]) * orders[[#This Row],[Quantity]]</f>
        <v>5.6745000000000001</v>
      </c>
    </row>
    <row r="192" spans="1:14" x14ac:dyDescent="0.3">
      <c r="A192" t="s">
        <v>5408</v>
      </c>
      <c r="B192" s="1">
        <v>43845</v>
      </c>
      <c r="C192" t="s">
        <v>1069</v>
      </c>
      <c r="D192" t="s">
        <v>5302</v>
      </c>
      <c r="E192">
        <v>1</v>
      </c>
      <c r="F192" t="str">
        <f>_xlfn.XLOOKUP(orders[[#This Row],[Customer ID]],customers[Customer ID],customers[Customer Name])</f>
        <v>Madelene Prinn</v>
      </c>
      <c r="G192" t="str">
        <f>IF(_xlfn.XLOOKUP(orders[[#This Row],[Customer ID]],customers[Customer ID],customers[Email])=0,"",_xlfn.XLOOKUP(orders[[#This Row],[Customer ID]],customers[Customer ID],customers[Email]))</f>
        <v>mprinn5a@usa.gov</v>
      </c>
      <c r="H192" t="str">
        <f>_xlfn.XLOOKUP(orders[[#This Row],[Customer ID]],customers[Customer ID],customers[Country])</f>
        <v>United States</v>
      </c>
      <c r="I192" t="str">
        <f>_xlfn.XLOOKUP(orders[[#This Row],[Product ID]],products[Product ID],products[Coffee Type])</f>
        <v>Liberica</v>
      </c>
      <c r="J192" t="str">
        <f>_xlfn.XLOOKUP(orders[[#This Row],[Product ID]],products[Product ID],products[Roast Type])</f>
        <v xml:space="preserve">Medium </v>
      </c>
      <c r="K192" s="2">
        <f>_xlfn.XLOOKUP(orders[[#This Row],[Product ID]],products[Product ID],products[Size kg])</f>
        <v>2.5</v>
      </c>
      <c r="L192">
        <f>_xlfn.XLOOKUP(orders[[#This Row],[Product ID]],products[Product ID],products[Unit Price])</f>
        <v>33.465000000000003</v>
      </c>
      <c r="M192">
        <f>orders[[#This Row],[Unit Price]]*orders[[#This Row],[Quantity]]</f>
        <v>33.465000000000003</v>
      </c>
      <c r="N192">
        <f>_xlfn.XLOOKUP(orders[[#This Row],[Product ID]],products[Product ID],products[Profit]) * orders[[#This Row],[Quantity]]</f>
        <v>4.3503999999999996</v>
      </c>
    </row>
    <row r="193" spans="1:14" x14ac:dyDescent="0.3">
      <c r="A193" t="s">
        <v>5409</v>
      </c>
      <c r="B193" s="1">
        <v>43567</v>
      </c>
      <c r="C193" t="s">
        <v>1075</v>
      </c>
      <c r="D193" t="s">
        <v>5207</v>
      </c>
      <c r="E193">
        <v>5</v>
      </c>
      <c r="F193" t="str">
        <f>_xlfn.XLOOKUP(orders[[#This Row],[Customer ID]],customers[Customer ID],customers[Customer Name])</f>
        <v>Alisun Baudino</v>
      </c>
      <c r="G193" t="str">
        <f>IF(_xlfn.XLOOKUP(orders[[#This Row],[Customer ID]],customers[Customer ID],customers[Email])=0,"",_xlfn.XLOOKUP(orders[[#This Row],[Customer ID]],customers[Customer ID],customers[Email]))</f>
        <v>abaudino5b@netvibes.com</v>
      </c>
      <c r="H193" t="str">
        <f>_xlfn.XLOOKUP(orders[[#This Row],[Customer ID]],customers[Customer ID],customers[Country])</f>
        <v>United States</v>
      </c>
      <c r="I193" t="str">
        <f>_xlfn.XLOOKUP(orders[[#This Row],[Product ID]],products[Product ID],products[Coffee Type])</f>
        <v>Liberica</v>
      </c>
      <c r="J193" t="str">
        <f>_xlfn.XLOOKUP(orders[[#This Row],[Product ID]],products[Product ID],products[Roast Type])</f>
        <v xml:space="preserve">Dark </v>
      </c>
      <c r="K193" s="2">
        <f>_xlfn.XLOOKUP(orders[[#This Row],[Product ID]],products[Product ID],products[Size kg])</f>
        <v>0.2</v>
      </c>
      <c r="L193">
        <f>_xlfn.XLOOKUP(orders[[#This Row],[Product ID]],products[Product ID],products[Unit Price])</f>
        <v>3.8849999999999998</v>
      </c>
      <c r="M193">
        <f>orders[[#This Row],[Unit Price]]*orders[[#This Row],[Quantity]]</f>
        <v>19.424999999999997</v>
      </c>
      <c r="N193">
        <f>_xlfn.XLOOKUP(orders[[#This Row],[Product ID]],products[Product ID],products[Profit]) * orders[[#This Row],[Quantity]]</f>
        <v>2.5249999999999999</v>
      </c>
    </row>
    <row r="194" spans="1:14" x14ac:dyDescent="0.3">
      <c r="A194" t="s">
        <v>5410</v>
      </c>
      <c r="B194" s="1">
        <v>43919</v>
      </c>
      <c r="C194" t="s">
        <v>1080</v>
      </c>
      <c r="D194" t="s">
        <v>5327</v>
      </c>
      <c r="E194">
        <v>6</v>
      </c>
      <c r="F194" t="str">
        <f>_xlfn.XLOOKUP(orders[[#This Row],[Customer ID]],customers[Customer ID],customers[Customer Name])</f>
        <v>Philipa Petrushanko</v>
      </c>
      <c r="G194" t="str">
        <f>IF(_xlfn.XLOOKUP(orders[[#This Row],[Customer ID]],customers[Customer ID],customers[Email])=0,"",_xlfn.XLOOKUP(orders[[#This Row],[Customer ID]],customers[Customer ID],customers[Email]))</f>
        <v>ppetrushanko5c@blinklist.com</v>
      </c>
      <c r="H194" t="str">
        <f>_xlfn.XLOOKUP(orders[[#This Row],[Customer ID]],customers[Customer ID],customers[Country])</f>
        <v>Ireland</v>
      </c>
      <c r="I194" t="str">
        <f>_xlfn.XLOOKUP(orders[[#This Row],[Product ID]],products[Product ID],products[Coffee Type])</f>
        <v>Excelsa</v>
      </c>
      <c r="J194" t="str">
        <f>_xlfn.XLOOKUP(orders[[#This Row],[Product ID]],products[Product ID],products[Roast Type])</f>
        <v xml:space="preserve">Dark </v>
      </c>
      <c r="K194" s="2">
        <f>_xlfn.XLOOKUP(orders[[#This Row],[Product ID]],products[Product ID],products[Size kg])</f>
        <v>1</v>
      </c>
      <c r="L194">
        <f>_xlfn.XLOOKUP(orders[[#This Row],[Product ID]],products[Product ID],products[Unit Price])</f>
        <v>12.15</v>
      </c>
      <c r="M194">
        <f>orders[[#This Row],[Unit Price]]*orders[[#This Row],[Quantity]]</f>
        <v>72.900000000000006</v>
      </c>
      <c r="N194">
        <f>_xlfn.XLOOKUP(orders[[#This Row],[Product ID]],products[Product ID],products[Profit]) * orders[[#This Row],[Quantity]]</f>
        <v>8.0190000000000001</v>
      </c>
    </row>
    <row r="195" spans="1:14" x14ac:dyDescent="0.3">
      <c r="A195" t="s">
        <v>5411</v>
      </c>
      <c r="B195" s="1">
        <v>44644</v>
      </c>
      <c r="C195" t="s">
        <v>1087</v>
      </c>
      <c r="D195" t="s">
        <v>5267</v>
      </c>
      <c r="E195">
        <v>3</v>
      </c>
      <c r="F195" t="str">
        <f>_xlfn.XLOOKUP(orders[[#This Row],[Customer ID]],customers[Customer ID],customers[Customer Name])</f>
        <v>Kimberli Mustchin</v>
      </c>
      <c r="G195" t="str">
        <f>IF(_xlfn.XLOOKUP(orders[[#This Row],[Customer ID]],customers[Customer ID],customers[Email])=0,"",_xlfn.XLOOKUP(orders[[#This Row],[Customer ID]],customers[Customer ID],customers[Email]))</f>
        <v/>
      </c>
      <c r="H195" t="str">
        <f>_xlfn.XLOOKUP(orders[[#This Row],[Customer ID]],customers[Customer ID],customers[Country])</f>
        <v>United States</v>
      </c>
      <c r="I195" t="str">
        <f>_xlfn.XLOOKUP(orders[[#This Row],[Product ID]],products[Product ID],products[Coffee Type])</f>
        <v>Excelsa</v>
      </c>
      <c r="J195" t="str">
        <f>_xlfn.XLOOKUP(orders[[#This Row],[Product ID]],products[Product ID],products[Roast Type])</f>
        <v xml:space="preserve">Light </v>
      </c>
      <c r="K195" s="2">
        <f>_xlfn.XLOOKUP(orders[[#This Row],[Product ID]],products[Product ID],products[Size kg])</f>
        <v>1</v>
      </c>
      <c r="L195">
        <f>_xlfn.XLOOKUP(orders[[#This Row],[Product ID]],products[Product ID],products[Unit Price])</f>
        <v>14.85</v>
      </c>
      <c r="M195">
        <f>orders[[#This Row],[Unit Price]]*orders[[#This Row],[Quantity]]</f>
        <v>44.55</v>
      </c>
      <c r="N195">
        <f>_xlfn.XLOOKUP(orders[[#This Row],[Product ID]],products[Product ID],products[Profit]) * orders[[#This Row],[Quantity]]</f>
        <v>4.9005000000000001</v>
      </c>
    </row>
    <row r="196" spans="1:14" x14ac:dyDescent="0.3">
      <c r="A196" t="s">
        <v>5412</v>
      </c>
      <c r="B196" s="1">
        <v>44398</v>
      </c>
      <c r="C196" t="s">
        <v>1092</v>
      </c>
      <c r="D196" t="s">
        <v>5193</v>
      </c>
      <c r="E196">
        <v>5</v>
      </c>
      <c r="F196" t="str">
        <f>_xlfn.XLOOKUP(orders[[#This Row],[Customer ID]],customers[Customer ID],customers[Customer Name])</f>
        <v>Emlynne Laird</v>
      </c>
      <c r="G196" t="str">
        <f>IF(_xlfn.XLOOKUP(orders[[#This Row],[Customer ID]],customers[Customer ID],customers[Email])=0,"",_xlfn.XLOOKUP(orders[[#This Row],[Customer ID]],customers[Customer ID],customers[Email]))</f>
        <v>elaird5e@bing.com</v>
      </c>
      <c r="H196" t="str">
        <f>_xlfn.XLOOKUP(orders[[#This Row],[Customer ID]],customers[Customer ID],customers[Country])</f>
        <v>United States</v>
      </c>
      <c r="I196" t="str">
        <f>_xlfn.XLOOKUP(orders[[#This Row],[Product ID]],products[Product ID],products[Coffee Type])</f>
        <v>Excelsa</v>
      </c>
      <c r="J196" t="str">
        <f>_xlfn.XLOOKUP(orders[[#This Row],[Product ID]],products[Product ID],products[Roast Type])</f>
        <v xml:space="preserve">Dark </v>
      </c>
      <c r="K196" s="2">
        <f>_xlfn.XLOOKUP(orders[[#This Row],[Product ID]],products[Product ID],products[Size kg])</f>
        <v>0.5</v>
      </c>
      <c r="L196">
        <f>_xlfn.XLOOKUP(orders[[#This Row],[Product ID]],products[Product ID],products[Unit Price])</f>
        <v>7.29</v>
      </c>
      <c r="M196">
        <f>orders[[#This Row],[Unit Price]]*orders[[#This Row],[Quantity]]</f>
        <v>36.450000000000003</v>
      </c>
      <c r="N196">
        <f>_xlfn.XLOOKUP(orders[[#This Row],[Product ID]],products[Product ID],products[Profit]) * orders[[#This Row],[Quantity]]</f>
        <v>4.0095000000000001</v>
      </c>
    </row>
    <row r="197" spans="1:14" x14ac:dyDescent="0.3">
      <c r="A197" t="s">
        <v>5413</v>
      </c>
      <c r="B197" s="1">
        <v>43683</v>
      </c>
      <c r="C197" t="s">
        <v>1098</v>
      </c>
      <c r="D197" t="s">
        <v>5186</v>
      </c>
      <c r="E197">
        <v>3</v>
      </c>
      <c r="F197" t="str">
        <f>_xlfn.XLOOKUP(orders[[#This Row],[Customer ID]],customers[Customer ID],customers[Customer Name])</f>
        <v>Marlena Howsden</v>
      </c>
      <c r="G197" t="str">
        <f>IF(_xlfn.XLOOKUP(orders[[#This Row],[Customer ID]],customers[Customer ID],customers[Email])=0,"",_xlfn.XLOOKUP(orders[[#This Row],[Customer ID]],customers[Customer ID],customers[Email]))</f>
        <v>mhowsden5f@infoseek.co.jp</v>
      </c>
      <c r="H197" t="str">
        <f>_xlfn.XLOOKUP(orders[[#This Row],[Customer ID]],customers[Customer ID],customers[Country])</f>
        <v>United States</v>
      </c>
      <c r="I197" t="str">
        <f>_xlfn.XLOOKUP(orders[[#This Row],[Product ID]],products[Product ID],products[Coffee Type])</f>
        <v>Arabica</v>
      </c>
      <c r="J197" t="str">
        <f>_xlfn.XLOOKUP(orders[[#This Row],[Product ID]],products[Product ID],products[Roast Type])</f>
        <v xml:space="preserve">Light </v>
      </c>
      <c r="K197" s="2">
        <f>_xlfn.XLOOKUP(orders[[#This Row],[Product ID]],products[Product ID],products[Size kg])</f>
        <v>1</v>
      </c>
      <c r="L197">
        <f>_xlfn.XLOOKUP(orders[[#This Row],[Product ID]],products[Product ID],products[Unit Price])</f>
        <v>12.95</v>
      </c>
      <c r="M197">
        <f>orders[[#This Row],[Unit Price]]*orders[[#This Row],[Quantity]]</f>
        <v>38.849999999999994</v>
      </c>
      <c r="N197">
        <f>_xlfn.XLOOKUP(orders[[#This Row],[Product ID]],products[Product ID],products[Profit]) * orders[[#This Row],[Quantity]]</f>
        <v>3.4965000000000002</v>
      </c>
    </row>
    <row r="198" spans="1:14" x14ac:dyDescent="0.3">
      <c r="A198" t="s">
        <v>5414</v>
      </c>
      <c r="B198" s="1">
        <v>44339</v>
      </c>
      <c r="C198" t="s">
        <v>1104</v>
      </c>
      <c r="D198" t="s">
        <v>5289</v>
      </c>
      <c r="E198">
        <v>6</v>
      </c>
      <c r="F198" t="str">
        <f>_xlfn.XLOOKUP(orders[[#This Row],[Customer ID]],customers[Customer ID],customers[Customer Name])</f>
        <v>Nealson Cuttler</v>
      </c>
      <c r="G198" t="str">
        <f>IF(_xlfn.XLOOKUP(orders[[#This Row],[Customer ID]],customers[Customer ID],customers[Email])=0,"",_xlfn.XLOOKUP(orders[[#This Row],[Customer ID]],customers[Customer ID],customers[Email]))</f>
        <v>ncuttler5g@parallels.com</v>
      </c>
      <c r="H198" t="str">
        <f>_xlfn.XLOOKUP(orders[[#This Row],[Customer ID]],customers[Customer ID],customers[Country])</f>
        <v>United States</v>
      </c>
      <c r="I198" t="str">
        <f>_xlfn.XLOOKUP(orders[[#This Row],[Product ID]],products[Product ID],products[Coffee Type])</f>
        <v>Excelsa</v>
      </c>
      <c r="J198" t="str">
        <f>_xlfn.XLOOKUP(orders[[#This Row],[Product ID]],products[Product ID],products[Roast Type])</f>
        <v xml:space="preserve">Light </v>
      </c>
      <c r="K198" s="2">
        <f>_xlfn.XLOOKUP(orders[[#This Row],[Product ID]],products[Product ID],products[Size kg])</f>
        <v>0.5</v>
      </c>
      <c r="L198">
        <f>_xlfn.XLOOKUP(orders[[#This Row],[Product ID]],products[Product ID],products[Unit Price])</f>
        <v>8.91</v>
      </c>
      <c r="M198">
        <f>orders[[#This Row],[Unit Price]]*orders[[#This Row],[Quantity]]</f>
        <v>53.46</v>
      </c>
      <c r="N198">
        <f>_xlfn.XLOOKUP(orders[[#This Row],[Product ID]],products[Product ID],products[Profit]) * orders[[#This Row],[Quantity]]</f>
        <v>5.8805999999999994</v>
      </c>
    </row>
    <row r="199" spans="1:14" x14ac:dyDescent="0.3">
      <c r="A199" t="s">
        <v>5414</v>
      </c>
      <c r="B199" s="1">
        <v>44339</v>
      </c>
      <c r="C199" t="s">
        <v>1104</v>
      </c>
      <c r="D199" t="s">
        <v>5250</v>
      </c>
      <c r="E199">
        <v>2</v>
      </c>
      <c r="F199" t="str">
        <f>_xlfn.XLOOKUP(orders[[#This Row],[Customer ID]],customers[Customer ID],customers[Customer Name])</f>
        <v>Nealson Cuttler</v>
      </c>
      <c r="G199" t="str">
        <f>IF(_xlfn.XLOOKUP(orders[[#This Row],[Customer ID]],customers[Customer ID],customers[Email])=0,"",_xlfn.XLOOKUP(orders[[#This Row],[Customer ID]],customers[Customer ID],customers[Email]))</f>
        <v>ncuttler5g@parallels.com</v>
      </c>
      <c r="H199" t="str">
        <f>_xlfn.XLOOKUP(orders[[#This Row],[Customer ID]],customers[Customer ID],customers[Country])</f>
        <v>United States</v>
      </c>
      <c r="I199" t="str">
        <f>_xlfn.XLOOKUP(orders[[#This Row],[Product ID]],products[Product ID],products[Coffee Type])</f>
        <v>Liberica</v>
      </c>
      <c r="J199" t="str">
        <f>_xlfn.XLOOKUP(orders[[#This Row],[Product ID]],products[Product ID],products[Roast Type])</f>
        <v xml:space="preserve">Dark </v>
      </c>
      <c r="K199" s="2">
        <f>_xlfn.XLOOKUP(orders[[#This Row],[Product ID]],products[Product ID],products[Size kg])</f>
        <v>2.5</v>
      </c>
      <c r="L199">
        <f>_xlfn.XLOOKUP(orders[[#This Row],[Product ID]],products[Product ID],products[Unit Price])</f>
        <v>29.785</v>
      </c>
      <c r="M199">
        <f>orders[[#This Row],[Unit Price]]*orders[[#This Row],[Quantity]]</f>
        <v>59.57</v>
      </c>
      <c r="N199">
        <f>_xlfn.XLOOKUP(orders[[#This Row],[Product ID]],products[Product ID],products[Profit]) * orders[[#This Row],[Quantity]]</f>
        <v>7.7439999999999998</v>
      </c>
    </row>
    <row r="200" spans="1:14" x14ac:dyDescent="0.3">
      <c r="A200" t="s">
        <v>5414</v>
      </c>
      <c r="B200" s="1">
        <v>44339</v>
      </c>
      <c r="C200" t="s">
        <v>1104</v>
      </c>
      <c r="D200" t="s">
        <v>5250</v>
      </c>
      <c r="E200">
        <v>3</v>
      </c>
      <c r="F200" t="str">
        <f>_xlfn.XLOOKUP(orders[[#This Row],[Customer ID]],customers[Customer ID],customers[Customer Name])</f>
        <v>Nealson Cuttler</v>
      </c>
      <c r="G200" t="str">
        <f>IF(_xlfn.XLOOKUP(orders[[#This Row],[Customer ID]],customers[Customer ID],customers[Email])=0,"",_xlfn.XLOOKUP(orders[[#This Row],[Customer ID]],customers[Customer ID],customers[Email]))</f>
        <v>ncuttler5g@parallels.com</v>
      </c>
      <c r="H200" t="str">
        <f>_xlfn.XLOOKUP(orders[[#This Row],[Customer ID]],customers[Customer ID],customers[Country])</f>
        <v>United States</v>
      </c>
      <c r="I200" t="str">
        <f>_xlfn.XLOOKUP(orders[[#This Row],[Product ID]],products[Product ID],products[Coffee Type])</f>
        <v>Liberica</v>
      </c>
      <c r="J200" t="str">
        <f>_xlfn.XLOOKUP(orders[[#This Row],[Product ID]],products[Product ID],products[Roast Type])</f>
        <v xml:space="preserve">Dark </v>
      </c>
      <c r="K200" s="2">
        <f>_xlfn.XLOOKUP(orders[[#This Row],[Product ID]],products[Product ID],products[Size kg])</f>
        <v>2.5</v>
      </c>
      <c r="L200">
        <f>_xlfn.XLOOKUP(orders[[#This Row],[Product ID]],products[Product ID],products[Unit Price])</f>
        <v>29.785</v>
      </c>
      <c r="M200">
        <f>orders[[#This Row],[Unit Price]]*orders[[#This Row],[Quantity]]</f>
        <v>89.355000000000004</v>
      </c>
      <c r="N200">
        <f>_xlfn.XLOOKUP(orders[[#This Row],[Product ID]],products[Product ID],products[Profit]) * orders[[#This Row],[Quantity]]</f>
        <v>11.616</v>
      </c>
    </row>
    <row r="201" spans="1:14" x14ac:dyDescent="0.3">
      <c r="A201" t="s">
        <v>5414</v>
      </c>
      <c r="B201" s="1">
        <v>44339</v>
      </c>
      <c r="C201" t="s">
        <v>1104</v>
      </c>
      <c r="D201" t="s">
        <v>5235</v>
      </c>
      <c r="E201">
        <v>4</v>
      </c>
      <c r="F201" t="str">
        <f>_xlfn.XLOOKUP(orders[[#This Row],[Customer ID]],customers[Customer ID],customers[Customer Name])</f>
        <v>Nealson Cuttler</v>
      </c>
      <c r="G201" t="str">
        <f>IF(_xlfn.XLOOKUP(orders[[#This Row],[Customer ID]],customers[Customer ID],customers[Email])=0,"",_xlfn.XLOOKUP(orders[[#This Row],[Customer ID]],customers[Customer ID],customers[Email]))</f>
        <v>ncuttler5g@parallels.com</v>
      </c>
      <c r="H201" t="str">
        <f>_xlfn.XLOOKUP(orders[[#This Row],[Customer ID]],customers[Customer ID],customers[Country])</f>
        <v>United States</v>
      </c>
      <c r="I201" t="str">
        <f>_xlfn.XLOOKUP(orders[[#This Row],[Product ID]],products[Product ID],products[Coffee Type])</f>
        <v>Liberica</v>
      </c>
      <c r="J201" t="str">
        <f>_xlfn.XLOOKUP(orders[[#This Row],[Product ID]],products[Product ID],products[Roast Type])</f>
        <v xml:space="preserve">Light </v>
      </c>
      <c r="K201" s="2">
        <f>_xlfn.XLOOKUP(orders[[#This Row],[Product ID]],products[Product ID],products[Size kg])</f>
        <v>0.5</v>
      </c>
      <c r="L201">
        <f>_xlfn.XLOOKUP(orders[[#This Row],[Product ID]],products[Product ID],products[Unit Price])</f>
        <v>9.51</v>
      </c>
      <c r="M201">
        <f>orders[[#This Row],[Unit Price]]*orders[[#This Row],[Quantity]]</f>
        <v>38.04</v>
      </c>
      <c r="N201">
        <f>_xlfn.XLOOKUP(orders[[#This Row],[Product ID]],products[Product ID],products[Profit]) * orders[[#This Row],[Quantity]]</f>
        <v>4.9451999999999998</v>
      </c>
    </row>
    <row r="202" spans="1:14" x14ac:dyDescent="0.3">
      <c r="A202" t="s">
        <v>5414</v>
      </c>
      <c r="B202" s="1">
        <v>44339</v>
      </c>
      <c r="C202" t="s">
        <v>1104</v>
      </c>
      <c r="D202" t="s">
        <v>5188</v>
      </c>
      <c r="E202">
        <v>3</v>
      </c>
      <c r="F202" t="str">
        <f>_xlfn.XLOOKUP(orders[[#This Row],[Customer ID]],customers[Customer ID],customers[Customer Name])</f>
        <v>Nealson Cuttler</v>
      </c>
      <c r="G202" t="str">
        <f>IF(_xlfn.XLOOKUP(orders[[#This Row],[Customer ID]],customers[Customer ID],customers[Email])=0,"",_xlfn.XLOOKUP(orders[[#This Row],[Customer ID]],customers[Customer ID],customers[Email]))</f>
        <v>ncuttler5g@parallels.com</v>
      </c>
      <c r="H202" t="str">
        <f>_xlfn.XLOOKUP(orders[[#This Row],[Customer ID]],customers[Customer ID],customers[Country])</f>
        <v>United States</v>
      </c>
      <c r="I202" t="str">
        <f>_xlfn.XLOOKUP(orders[[#This Row],[Product ID]],products[Product ID],products[Coffee Type])</f>
        <v>Excelsa</v>
      </c>
      <c r="J202" t="str">
        <f>_xlfn.XLOOKUP(orders[[#This Row],[Product ID]],products[Product ID],products[Roast Type])</f>
        <v xml:space="preserve">Medium </v>
      </c>
      <c r="K202" s="2">
        <f>_xlfn.XLOOKUP(orders[[#This Row],[Product ID]],products[Product ID],products[Size kg])</f>
        <v>1</v>
      </c>
      <c r="L202">
        <f>_xlfn.XLOOKUP(orders[[#This Row],[Product ID]],products[Product ID],products[Unit Price])</f>
        <v>13.75</v>
      </c>
      <c r="M202">
        <f>orders[[#This Row],[Unit Price]]*orders[[#This Row],[Quantity]]</f>
        <v>41.25</v>
      </c>
      <c r="N202">
        <f>_xlfn.XLOOKUP(orders[[#This Row],[Product ID]],products[Product ID],products[Profit]) * orders[[#This Row],[Quantity]]</f>
        <v>4.5374999999999996</v>
      </c>
    </row>
    <row r="203" spans="1:14" x14ac:dyDescent="0.3">
      <c r="A203" t="s">
        <v>5415</v>
      </c>
      <c r="B203" s="1">
        <v>44294</v>
      </c>
      <c r="C203" t="s">
        <v>1133</v>
      </c>
      <c r="D203" t="s">
        <v>5235</v>
      </c>
      <c r="E203">
        <v>6</v>
      </c>
      <c r="F203" t="str">
        <f>_xlfn.XLOOKUP(orders[[#This Row],[Customer ID]],customers[Customer ID],customers[Customer Name])</f>
        <v>Adriana Lazarus</v>
      </c>
      <c r="G203" t="str">
        <f>IF(_xlfn.XLOOKUP(orders[[#This Row],[Customer ID]],customers[Customer ID],customers[Email])=0,"",_xlfn.XLOOKUP(orders[[#This Row],[Customer ID]],customers[Customer ID],customers[Email]))</f>
        <v/>
      </c>
      <c r="H203" t="str">
        <f>_xlfn.XLOOKUP(orders[[#This Row],[Customer ID]],customers[Customer ID],customers[Country])</f>
        <v>United States</v>
      </c>
      <c r="I203" t="str">
        <f>_xlfn.XLOOKUP(orders[[#This Row],[Product ID]],products[Product ID],products[Coffee Type])</f>
        <v>Liberica</v>
      </c>
      <c r="J203" t="str">
        <f>_xlfn.XLOOKUP(orders[[#This Row],[Product ID]],products[Product ID],products[Roast Type])</f>
        <v xml:space="preserve">Light </v>
      </c>
      <c r="K203" s="2">
        <f>_xlfn.XLOOKUP(orders[[#This Row],[Product ID]],products[Product ID],products[Size kg])</f>
        <v>0.5</v>
      </c>
      <c r="L203">
        <f>_xlfn.XLOOKUP(orders[[#This Row],[Product ID]],products[Product ID],products[Unit Price])</f>
        <v>9.51</v>
      </c>
      <c r="M203">
        <f>orders[[#This Row],[Unit Price]]*orders[[#This Row],[Quantity]]</f>
        <v>57.06</v>
      </c>
      <c r="N203">
        <f>_xlfn.XLOOKUP(orders[[#This Row],[Product ID]],products[Product ID],products[Profit]) * orders[[#This Row],[Quantity]]</f>
        <v>7.4177999999999997</v>
      </c>
    </row>
    <row r="204" spans="1:14" x14ac:dyDescent="0.3">
      <c r="A204" t="s">
        <v>5416</v>
      </c>
      <c r="B204" s="1">
        <v>44486</v>
      </c>
      <c r="C204" t="s">
        <v>1137</v>
      </c>
      <c r="D204" t="s">
        <v>5250</v>
      </c>
      <c r="E204">
        <v>6</v>
      </c>
      <c r="F204" t="str">
        <f>_xlfn.XLOOKUP(orders[[#This Row],[Customer ID]],customers[Customer ID],customers[Customer Name])</f>
        <v>Tallie felip</v>
      </c>
      <c r="G204" t="str">
        <f>IF(_xlfn.XLOOKUP(orders[[#This Row],[Customer ID]],customers[Customer ID],customers[Email])=0,"",_xlfn.XLOOKUP(orders[[#This Row],[Customer ID]],customers[Customer ID],customers[Email]))</f>
        <v>tfelip5m@typepad.com</v>
      </c>
      <c r="H204" t="str">
        <f>_xlfn.XLOOKUP(orders[[#This Row],[Customer ID]],customers[Customer ID],customers[Country])</f>
        <v>United States</v>
      </c>
      <c r="I204" t="str">
        <f>_xlfn.XLOOKUP(orders[[#This Row],[Product ID]],products[Product ID],products[Coffee Type])</f>
        <v>Liberica</v>
      </c>
      <c r="J204" t="str">
        <f>_xlfn.XLOOKUP(orders[[#This Row],[Product ID]],products[Product ID],products[Roast Type])</f>
        <v xml:space="preserve">Dark </v>
      </c>
      <c r="K204" s="2">
        <f>_xlfn.XLOOKUP(orders[[#This Row],[Product ID]],products[Product ID],products[Size kg])</f>
        <v>2.5</v>
      </c>
      <c r="L204">
        <f>_xlfn.XLOOKUP(orders[[#This Row],[Product ID]],products[Product ID],products[Unit Price])</f>
        <v>29.785</v>
      </c>
      <c r="M204">
        <f>orders[[#This Row],[Unit Price]]*orders[[#This Row],[Quantity]]</f>
        <v>178.71</v>
      </c>
      <c r="N204">
        <f>_xlfn.XLOOKUP(orders[[#This Row],[Product ID]],products[Product ID],products[Profit]) * orders[[#This Row],[Quantity]]</f>
        <v>23.231999999999999</v>
      </c>
    </row>
    <row r="205" spans="1:14" x14ac:dyDescent="0.3">
      <c r="A205" t="s">
        <v>5417</v>
      </c>
      <c r="B205" s="1">
        <v>44608</v>
      </c>
      <c r="C205" t="s">
        <v>1143</v>
      </c>
      <c r="D205" t="s">
        <v>5195</v>
      </c>
      <c r="E205">
        <v>1</v>
      </c>
      <c r="F205" t="str">
        <f>_xlfn.XLOOKUP(orders[[#This Row],[Customer ID]],customers[Customer ID],customers[Customer Name])</f>
        <v>Vanna Le - Count</v>
      </c>
      <c r="G205" t="str">
        <f>IF(_xlfn.XLOOKUP(orders[[#This Row],[Customer ID]],customers[Customer ID],customers[Email])=0,"",_xlfn.XLOOKUP(orders[[#This Row],[Customer ID]],customers[Customer ID],customers[Email]))</f>
        <v>vle5n@disqus.com</v>
      </c>
      <c r="H205" t="str">
        <f>_xlfn.XLOOKUP(orders[[#This Row],[Customer ID]],customers[Customer ID],customers[Country])</f>
        <v>United States</v>
      </c>
      <c r="I205" t="str">
        <f>_xlfn.XLOOKUP(orders[[#This Row],[Product ID]],products[Product ID],products[Coffee Type])</f>
        <v>Liberica</v>
      </c>
      <c r="J205" t="str">
        <f>_xlfn.XLOOKUP(orders[[#This Row],[Product ID]],products[Product ID],products[Roast Type])</f>
        <v xml:space="preserve">Light </v>
      </c>
      <c r="K205" s="2">
        <f>_xlfn.XLOOKUP(orders[[#This Row],[Product ID]],products[Product ID],products[Size kg])</f>
        <v>0.2</v>
      </c>
      <c r="L205">
        <f>_xlfn.XLOOKUP(orders[[#This Row],[Product ID]],products[Product ID],products[Unit Price])</f>
        <v>4.7549999999999999</v>
      </c>
      <c r="M205">
        <f>orders[[#This Row],[Unit Price]]*orders[[#This Row],[Quantity]]</f>
        <v>4.7549999999999999</v>
      </c>
      <c r="N205">
        <f>_xlfn.XLOOKUP(orders[[#This Row],[Product ID]],products[Product ID],products[Profit]) * orders[[#This Row],[Quantity]]</f>
        <v>0.61809999999999998</v>
      </c>
    </row>
    <row r="206" spans="1:14" x14ac:dyDescent="0.3">
      <c r="A206" t="s">
        <v>5418</v>
      </c>
      <c r="B206" s="1">
        <v>44027</v>
      </c>
      <c r="C206" t="s">
        <v>1149</v>
      </c>
      <c r="D206" t="s">
        <v>5188</v>
      </c>
      <c r="E206">
        <v>6</v>
      </c>
      <c r="F206" t="str">
        <f>_xlfn.XLOOKUP(orders[[#This Row],[Customer ID]],customers[Customer ID],customers[Customer Name])</f>
        <v>Sarette Ducarel</v>
      </c>
      <c r="G206" t="str">
        <f>IF(_xlfn.XLOOKUP(orders[[#This Row],[Customer ID]],customers[Customer ID],customers[Email])=0,"",_xlfn.XLOOKUP(orders[[#This Row],[Customer ID]],customers[Customer ID],customers[Email]))</f>
        <v/>
      </c>
      <c r="H206" t="str">
        <f>_xlfn.XLOOKUP(orders[[#This Row],[Customer ID]],customers[Customer ID],customers[Country])</f>
        <v>United States</v>
      </c>
      <c r="I206" t="str">
        <f>_xlfn.XLOOKUP(orders[[#This Row],[Product ID]],products[Product ID],products[Coffee Type])</f>
        <v>Excelsa</v>
      </c>
      <c r="J206" t="str">
        <f>_xlfn.XLOOKUP(orders[[#This Row],[Product ID]],products[Product ID],products[Roast Type])</f>
        <v xml:space="preserve">Medium </v>
      </c>
      <c r="K206" s="2">
        <f>_xlfn.XLOOKUP(orders[[#This Row],[Product ID]],products[Product ID],products[Size kg])</f>
        <v>1</v>
      </c>
      <c r="L206">
        <f>_xlfn.XLOOKUP(orders[[#This Row],[Product ID]],products[Product ID],products[Unit Price])</f>
        <v>13.75</v>
      </c>
      <c r="M206">
        <f>orders[[#This Row],[Unit Price]]*orders[[#This Row],[Quantity]]</f>
        <v>82.5</v>
      </c>
      <c r="N206">
        <f>_xlfn.XLOOKUP(orders[[#This Row],[Product ID]],products[Product ID],products[Profit]) * orders[[#This Row],[Quantity]]</f>
        <v>9.0749999999999993</v>
      </c>
    </row>
    <row r="207" spans="1:14" x14ac:dyDescent="0.3">
      <c r="A207" t="s">
        <v>5419</v>
      </c>
      <c r="B207" s="1">
        <v>43883</v>
      </c>
      <c r="C207" t="s">
        <v>1154</v>
      </c>
      <c r="D207" t="s">
        <v>5245</v>
      </c>
      <c r="E207">
        <v>3</v>
      </c>
      <c r="F207" t="str">
        <f>_xlfn.XLOOKUP(orders[[#This Row],[Customer ID]],customers[Customer ID],customers[Customer Name])</f>
        <v>Kendra Glison</v>
      </c>
      <c r="G207" t="str">
        <f>IF(_xlfn.XLOOKUP(orders[[#This Row],[Customer ID]],customers[Customer ID],customers[Email])=0,"",_xlfn.XLOOKUP(orders[[#This Row],[Customer ID]],customers[Customer ID],customers[Email]))</f>
        <v/>
      </c>
      <c r="H207" t="str">
        <f>_xlfn.XLOOKUP(orders[[#This Row],[Customer ID]],customers[Customer ID],customers[Country])</f>
        <v>United States</v>
      </c>
      <c r="I207" t="str">
        <f>_xlfn.XLOOKUP(orders[[#This Row],[Product ID]],products[Product ID],products[Coffee Type])</f>
        <v>Robusta</v>
      </c>
      <c r="J207" t="str">
        <f>_xlfn.XLOOKUP(orders[[#This Row],[Product ID]],products[Product ID],products[Roast Type])</f>
        <v xml:space="preserve">Dark </v>
      </c>
      <c r="K207" s="2">
        <f>_xlfn.XLOOKUP(orders[[#This Row],[Product ID]],products[Product ID],products[Size kg])</f>
        <v>0.2</v>
      </c>
      <c r="L207">
        <f>_xlfn.XLOOKUP(orders[[#This Row],[Product ID]],products[Product ID],products[Unit Price])</f>
        <v>2.6850000000000001</v>
      </c>
      <c r="M207">
        <f>orders[[#This Row],[Unit Price]]*orders[[#This Row],[Quantity]]</f>
        <v>8.0549999999999997</v>
      </c>
      <c r="N207">
        <f>_xlfn.XLOOKUP(orders[[#This Row],[Product ID]],products[Product ID],products[Profit]) * orders[[#This Row],[Quantity]]</f>
        <v>0.48329999999999995</v>
      </c>
    </row>
    <row r="208" spans="1:14" x14ac:dyDescent="0.3">
      <c r="A208" t="s">
        <v>5420</v>
      </c>
      <c r="B208" s="1">
        <v>44211</v>
      </c>
      <c r="C208" t="s">
        <v>1158</v>
      </c>
      <c r="D208" t="s">
        <v>5221</v>
      </c>
      <c r="E208">
        <v>2</v>
      </c>
      <c r="F208" t="str">
        <f>_xlfn.XLOOKUP(orders[[#This Row],[Customer ID]],customers[Customer ID],customers[Customer Name])</f>
        <v>Nertie Poolman</v>
      </c>
      <c r="G208" t="str">
        <f>IF(_xlfn.XLOOKUP(orders[[#This Row],[Customer ID]],customers[Customer ID],customers[Email])=0,"",_xlfn.XLOOKUP(orders[[#This Row],[Customer ID]],customers[Customer ID],customers[Email]))</f>
        <v>npoolman5q@howstuffworks.com</v>
      </c>
      <c r="H208" t="str">
        <f>_xlfn.XLOOKUP(orders[[#This Row],[Customer ID]],customers[Customer ID],customers[Country])</f>
        <v>United States</v>
      </c>
      <c r="I208" t="str">
        <f>_xlfn.XLOOKUP(orders[[#This Row],[Product ID]],products[Product ID],products[Coffee Type])</f>
        <v>Arabica</v>
      </c>
      <c r="J208" t="str">
        <f>_xlfn.XLOOKUP(orders[[#This Row],[Product ID]],products[Product ID],products[Roast Type])</f>
        <v xml:space="preserve">Medium </v>
      </c>
      <c r="K208" s="2">
        <f>_xlfn.XLOOKUP(orders[[#This Row],[Product ID]],products[Product ID],products[Size kg])</f>
        <v>1</v>
      </c>
      <c r="L208">
        <f>_xlfn.XLOOKUP(orders[[#This Row],[Product ID]],products[Product ID],products[Unit Price])</f>
        <v>11.25</v>
      </c>
      <c r="M208">
        <f>orders[[#This Row],[Unit Price]]*orders[[#This Row],[Quantity]]</f>
        <v>22.5</v>
      </c>
      <c r="N208">
        <f>_xlfn.XLOOKUP(orders[[#This Row],[Product ID]],products[Product ID],products[Profit]) * orders[[#This Row],[Quantity]]</f>
        <v>2.0249999999999999</v>
      </c>
    </row>
    <row r="209" spans="1:14" x14ac:dyDescent="0.3">
      <c r="A209" t="s">
        <v>5421</v>
      </c>
      <c r="B209" s="1">
        <v>44207</v>
      </c>
      <c r="C209" t="s">
        <v>1162</v>
      </c>
      <c r="D209" t="s">
        <v>5225</v>
      </c>
      <c r="E209">
        <v>6</v>
      </c>
      <c r="F209" t="str">
        <f>_xlfn.XLOOKUP(orders[[#This Row],[Customer ID]],customers[Customer ID],customers[Customer Name])</f>
        <v>Orbadiah Duny</v>
      </c>
      <c r="G209" t="str">
        <f>IF(_xlfn.XLOOKUP(orders[[#This Row],[Customer ID]],customers[Customer ID],customers[Email])=0,"",_xlfn.XLOOKUP(orders[[#This Row],[Customer ID]],customers[Customer ID],customers[Email]))</f>
        <v>oduny5r@constantcontact.com</v>
      </c>
      <c r="H209" t="str">
        <f>_xlfn.XLOOKUP(orders[[#This Row],[Customer ID]],customers[Customer ID],customers[Country])</f>
        <v>United States</v>
      </c>
      <c r="I209" t="str">
        <f>_xlfn.XLOOKUP(orders[[#This Row],[Product ID]],products[Product ID],products[Coffee Type])</f>
        <v>Arabica</v>
      </c>
      <c r="J209" t="str">
        <f>_xlfn.XLOOKUP(orders[[#This Row],[Product ID]],products[Product ID],products[Roast Type])</f>
        <v xml:space="preserve">Medium </v>
      </c>
      <c r="K209" s="2">
        <f>_xlfn.XLOOKUP(orders[[#This Row],[Product ID]],products[Product ID],products[Size kg])</f>
        <v>0.5</v>
      </c>
      <c r="L209">
        <f>_xlfn.XLOOKUP(orders[[#This Row],[Product ID]],products[Product ID],products[Unit Price])</f>
        <v>6.75</v>
      </c>
      <c r="M209">
        <f>orders[[#This Row],[Unit Price]]*orders[[#This Row],[Quantity]]</f>
        <v>40.5</v>
      </c>
      <c r="N209">
        <f>_xlfn.XLOOKUP(orders[[#This Row],[Product ID]],products[Product ID],products[Profit]) * orders[[#This Row],[Quantity]]</f>
        <v>3.6450000000000005</v>
      </c>
    </row>
    <row r="210" spans="1:14" x14ac:dyDescent="0.3">
      <c r="A210" t="s">
        <v>5422</v>
      </c>
      <c r="B210" s="1">
        <v>44659</v>
      </c>
      <c r="C210" t="s">
        <v>1168</v>
      </c>
      <c r="D210" t="s">
        <v>5193</v>
      </c>
      <c r="E210">
        <v>4</v>
      </c>
      <c r="F210" t="str">
        <f>_xlfn.XLOOKUP(orders[[#This Row],[Customer ID]],customers[Customer ID],customers[Customer Name])</f>
        <v>Constance Halfhide</v>
      </c>
      <c r="G210" t="str">
        <f>IF(_xlfn.XLOOKUP(orders[[#This Row],[Customer ID]],customers[Customer ID],customers[Email])=0,"",_xlfn.XLOOKUP(orders[[#This Row],[Customer ID]],customers[Customer ID],customers[Email]))</f>
        <v>chalfhide5s@google.ru</v>
      </c>
      <c r="H210" t="str">
        <f>_xlfn.XLOOKUP(orders[[#This Row],[Customer ID]],customers[Customer ID],customers[Country])</f>
        <v>Ireland</v>
      </c>
      <c r="I210" t="str">
        <f>_xlfn.XLOOKUP(orders[[#This Row],[Product ID]],products[Product ID],products[Coffee Type])</f>
        <v>Excelsa</v>
      </c>
      <c r="J210" t="str">
        <f>_xlfn.XLOOKUP(orders[[#This Row],[Product ID]],products[Product ID],products[Roast Type])</f>
        <v xml:space="preserve">Dark </v>
      </c>
      <c r="K210" s="2">
        <f>_xlfn.XLOOKUP(orders[[#This Row],[Product ID]],products[Product ID],products[Size kg])</f>
        <v>0.5</v>
      </c>
      <c r="L210">
        <f>_xlfn.XLOOKUP(orders[[#This Row],[Product ID]],products[Product ID],products[Unit Price])</f>
        <v>7.29</v>
      </c>
      <c r="M210">
        <f>orders[[#This Row],[Unit Price]]*orders[[#This Row],[Quantity]]</f>
        <v>29.16</v>
      </c>
      <c r="N210">
        <f>_xlfn.XLOOKUP(orders[[#This Row],[Product ID]],products[Product ID],products[Profit]) * orders[[#This Row],[Quantity]]</f>
        <v>3.2075999999999998</v>
      </c>
    </row>
    <row r="211" spans="1:14" x14ac:dyDescent="0.3">
      <c r="A211" t="s">
        <v>5423</v>
      </c>
      <c r="B211" s="1">
        <v>44105</v>
      </c>
      <c r="C211" t="s">
        <v>1175</v>
      </c>
      <c r="D211" t="s">
        <v>5225</v>
      </c>
      <c r="E211">
        <v>1</v>
      </c>
      <c r="F211" t="str">
        <f>_xlfn.XLOOKUP(orders[[#This Row],[Customer ID]],customers[Customer ID],customers[Customer Name])</f>
        <v>Fransisco Malecky</v>
      </c>
      <c r="G211" t="str">
        <f>IF(_xlfn.XLOOKUP(orders[[#This Row],[Customer ID]],customers[Customer ID],customers[Email])=0,"",_xlfn.XLOOKUP(orders[[#This Row],[Customer ID]],customers[Customer ID],customers[Email]))</f>
        <v>fmalecky5t@list-manage.com</v>
      </c>
      <c r="H211" t="str">
        <f>_xlfn.XLOOKUP(orders[[#This Row],[Customer ID]],customers[Customer ID],customers[Country])</f>
        <v>United Kingdom</v>
      </c>
      <c r="I211" t="str">
        <f>_xlfn.XLOOKUP(orders[[#This Row],[Product ID]],products[Product ID],products[Coffee Type])</f>
        <v>Arabica</v>
      </c>
      <c r="J211" t="str">
        <f>_xlfn.XLOOKUP(orders[[#This Row],[Product ID]],products[Product ID],products[Roast Type])</f>
        <v xml:space="preserve">Medium </v>
      </c>
      <c r="K211" s="2">
        <f>_xlfn.XLOOKUP(orders[[#This Row],[Product ID]],products[Product ID],products[Size kg])</f>
        <v>0.5</v>
      </c>
      <c r="L211">
        <f>_xlfn.XLOOKUP(orders[[#This Row],[Product ID]],products[Product ID],products[Unit Price])</f>
        <v>6.75</v>
      </c>
      <c r="M211">
        <f>orders[[#This Row],[Unit Price]]*orders[[#This Row],[Quantity]]</f>
        <v>6.75</v>
      </c>
      <c r="N211">
        <f>_xlfn.XLOOKUP(orders[[#This Row],[Product ID]],products[Product ID],products[Profit]) * orders[[#This Row],[Quantity]]</f>
        <v>0.60750000000000004</v>
      </c>
    </row>
    <row r="212" spans="1:14" x14ac:dyDescent="0.3">
      <c r="A212" t="s">
        <v>5424</v>
      </c>
      <c r="B212" s="1">
        <v>43766</v>
      </c>
      <c r="C212" t="s">
        <v>1182</v>
      </c>
      <c r="D212" t="s">
        <v>5191</v>
      </c>
      <c r="E212">
        <v>4</v>
      </c>
      <c r="F212" t="str">
        <f>_xlfn.XLOOKUP(orders[[#This Row],[Customer ID]],customers[Customer ID],customers[Customer Name])</f>
        <v>Anselma Attwater</v>
      </c>
      <c r="G212" t="str">
        <f>IF(_xlfn.XLOOKUP(orders[[#This Row],[Customer ID]],customers[Customer ID],customers[Email])=0,"",_xlfn.XLOOKUP(orders[[#This Row],[Customer ID]],customers[Customer ID],customers[Email]))</f>
        <v>aattwater5u@wikia.com</v>
      </c>
      <c r="H212" t="str">
        <f>_xlfn.XLOOKUP(orders[[#This Row],[Customer ID]],customers[Customer ID],customers[Country])</f>
        <v>United States</v>
      </c>
      <c r="I212" t="str">
        <f>_xlfn.XLOOKUP(orders[[#This Row],[Product ID]],products[Product ID],products[Coffee Type])</f>
        <v>Liberica</v>
      </c>
      <c r="J212" t="str">
        <f>_xlfn.XLOOKUP(orders[[#This Row],[Product ID]],products[Product ID],products[Roast Type])</f>
        <v xml:space="preserve">Dark </v>
      </c>
      <c r="K212" s="2">
        <f>_xlfn.XLOOKUP(orders[[#This Row],[Product ID]],products[Product ID],products[Size kg])</f>
        <v>1</v>
      </c>
      <c r="L212">
        <f>_xlfn.XLOOKUP(orders[[#This Row],[Product ID]],products[Product ID],products[Unit Price])</f>
        <v>12.95</v>
      </c>
      <c r="M212">
        <f>orders[[#This Row],[Unit Price]]*orders[[#This Row],[Quantity]]</f>
        <v>51.8</v>
      </c>
      <c r="N212">
        <f>_xlfn.XLOOKUP(orders[[#This Row],[Product ID]],products[Product ID],products[Profit]) * orders[[#This Row],[Quantity]]</f>
        <v>6.734</v>
      </c>
    </row>
    <row r="213" spans="1:14" x14ac:dyDescent="0.3">
      <c r="A213" t="s">
        <v>5425</v>
      </c>
      <c r="B213" s="1">
        <v>44283</v>
      </c>
      <c r="C213" t="s">
        <v>1187</v>
      </c>
      <c r="D213" t="s">
        <v>5289</v>
      </c>
      <c r="E213">
        <v>6</v>
      </c>
      <c r="F213" t="str">
        <f>_xlfn.XLOOKUP(orders[[#This Row],[Customer ID]],customers[Customer ID],customers[Customer Name])</f>
        <v>Minette Whellans</v>
      </c>
      <c r="G213" t="str">
        <f>IF(_xlfn.XLOOKUP(orders[[#This Row],[Customer ID]],customers[Customer ID],customers[Email])=0,"",_xlfn.XLOOKUP(orders[[#This Row],[Customer ID]],customers[Customer ID],customers[Email]))</f>
        <v>mwhellans5v@mapquest.com</v>
      </c>
      <c r="H213" t="str">
        <f>_xlfn.XLOOKUP(orders[[#This Row],[Customer ID]],customers[Customer ID],customers[Country])</f>
        <v>United States</v>
      </c>
      <c r="I213" t="str">
        <f>_xlfn.XLOOKUP(orders[[#This Row],[Product ID]],products[Product ID],products[Coffee Type])</f>
        <v>Excelsa</v>
      </c>
      <c r="J213" t="str">
        <f>_xlfn.XLOOKUP(orders[[#This Row],[Product ID]],products[Product ID],products[Roast Type])</f>
        <v xml:space="preserve">Light </v>
      </c>
      <c r="K213" s="2">
        <f>_xlfn.XLOOKUP(orders[[#This Row],[Product ID]],products[Product ID],products[Size kg])</f>
        <v>0.5</v>
      </c>
      <c r="L213">
        <f>_xlfn.XLOOKUP(orders[[#This Row],[Product ID]],products[Product ID],products[Unit Price])</f>
        <v>8.91</v>
      </c>
      <c r="M213">
        <f>orders[[#This Row],[Unit Price]]*orders[[#This Row],[Quantity]]</f>
        <v>53.46</v>
      </c>
      <c r="N213">
        <f>_xlfn.XLOOKUP(orders[[#This Row],[Product ID]],products[Product ID],products[Profit]) * orders[[#This Row],[Quantity]]</f>
        <v>5.8805999999999994</v>
      </c>
    </row>
    <row r="214" spans="1:14" x14ac:dyDescent="0.3">
      <c r="A214" t="s">
        <v>5426</v>
      </c>
      <c r="B214" s="1">
        <v>43921</v>
      </c>
      <c r="C214" t="s">
        <v>1191</v>
      </c>
      <c r="D214" t="s">
        <v>5215</v>
      </c>
      <c r="E214">
        <v>4</v>
      </c>
      <c r="F214" t="str">
        <f>_xlfn.XLOOKUP(orders[[#This Row],[Customer ID]],customers[Customer ID],customers[Customer Name])</f>
        <v>Dael Camilletti</v>
      </c>
      <c r="G214" t="str">
        <f>IF(_xlfn.XLOOKUP(orders[[#This Row],[Customer ID]],customers[Customer ID],customers[Email])=0,"",_xlfn.XLOOKUP(orders[[#This Row],[Customer ID]],customers[Customer ID],customers[Email]))</f>
        <v>dcamilletti5w@businesswire.com</v>
      </c>
      <c r="H214" t="str">
        <f>_xlfn.XLOOKUP(orders[[#This Row],[Customer ID]],customers[Customer ID],customers[Country])</f>
        <v>United States</v>
      </c>
      <c r="I214" t="str">
        <f>_xlfn.XLOOKUP(orders[[#This Row],[Product ID]],products[Product ID],products[Coffee Type])</f>
        <v>Excelsa</v>
      </c>
      <c r="J214" t="str">
        <f>_xlfn.XLOOKUP(orders[[#This Row],[Product ID]],products[Product ID],products[Roast Type])</f>
        <v xml:space="preserve">Dark </v>
      </c>
      <c r="K214" s="2">
        <f>_xlfn.XLOOKUP(orders[[#This Row],[Product ID]],products[Product ID],products[Size kg])</f>
        <v>0.2</v>
      </c>
      <c r="L214">
        <f>_xlfn.XLOOKUP(orders[[#This Row],[Product ID]],products[Product ID],products[Unit Price])</f>
        <v>3.645</v>
      </c>
      <c r="M214">
        <f>orders[[#This Row],[Unit Price]]*orders[[#This Row],[Quantity]]</f>
        <v>14.58</v>
      </c>
      <c r="N214">
        <f>_xlfn.XLOOKUP(orders[[#This Row],[Product ID]],products[Product ID],products[Profit]) * orders[[#This Row],[Quantity]]</f>
        <v>1.6040000000000001</v>
      </c>
    </row>
    <row r="215" spans="1:14" x14ac:dyDescent="0.3">
      <c r="A215" t="s">
        <v>5427</v>
      </c>
      <c r="B215" s="1">
        <v>44646</v>
      </c>
      <c r="C215" t="s">
        <v>1196</v>
      </c>
      <c r="D215" t="s">
        <v>5205</v>
      </c>
      <c r="E215">
        <v>1</v>
      </c>
      <c r="F215" t="str">
        <f>_xlfn.XLOOKUP(orders[[#This Row],[Customer ID]],customers[Customer ID],customers[Customer Name])</f>
        <v>Emiline Galgey</v>
      </c>
      <c r="G215" t="str">
        <f>IF(_xlfn.XLOOKUP(orders[[#This Row],[Customer ID]],customers[Customer ID],customers[Email])=0,"",_xlfn.XLOOKUP(orders[[#This Row],[Customer ID]],customers[Customer ID],customers[Email]))</f>
        <v>egalgey5x@wufoo.com</v>
      </c>
      <c r="H215" t="str">
        <f>_xlfn.XLOOKUP(orders[[#This Row],[Customer ID]],customers[Customer ID],customers[Country])</f>
        <v>United States</v>
      </c>
      <c r="I215" t="str">
        <f>_xlfn.XLOOKUP(orders[[#This Row],[Product ID]],products[Product ID],products[Coffee Type])</f>
        <v>Robusta</v>
      </c>
      <c r="J215" t="str">
        <f>_xlfn.XLOOKUP(orders[[#This Row],[Product ID]],products[Product ID],products[Roast Type])</f>
        <v xml:space="preserve">Dark </v>
      </c>
      <c r="K215" s="2">
        <f>_xlfn.XLOOKUP(orders[[#This Row],[Product ID]],products[Product ID],products[Size kg])</f>
        <v>2.5</v>
      </c>
      <c r="L215">
        <f>_xlfn.XLOOKUP(orders[[#This Row],[Product ID]],products[Product ID],products[Unit Price])</f>
        <v>20.585000000000001</v>
      </c>
      <c r="M215">
        <f>orders[[#This Row],[Unit Price]]*orders[[#This Row],[Quantity]]</f>
        <v>20.585000000000001</v>
      </c>
      <c r="N215">
        <f>_xlfn.XLOOKUP(orders[[#This Row],[Product ID]],products[Product ID],products[Profit]) * orders[[#This Row],[Quantity]]</f>
        <v>1.2351000000000001</v>
      </c>
    </row>
    <row r="216" spans="1:14" x14ac:dyDescent="0.3">
      <c r="A216" t="s">
        <v>5428</v>
      </c>
      <c r="B216" s="1">
        <v>43775</v>
      </c>
      <c r="C216" t="s">
        <v>1201</v>
      </c>
      <c r="D216" t="s">
        <v>5264</v>
      </c>
      <c r="E216">
        <v>2</v>
      </c>
      <c r="F216" t="str">
        <f>_xlfn.XLOOKUP(orders[[#This Row],[Customer ID]],customers[Customer ID],customers[Customer Name])</f>
        <v>Murdock Hame</v>
      </c>
      <c r="G216" t="str">
        <f>IF(_xlfn.XLOOKUP(orders[[#This Row],[Customer ID]],customers[Customer ID],customers[Email])=0,"",_xlfn.XLOOKUP(orders[[#This Row],[Customer ID]],customers[Customer ID],customers[Email]))</f>
        <v>mhame5y@newsvine.com</v>
      </c>
      <c r="H216" t="str">
        <f>_xlfn.XLOOKUP(orders[[#This Row],[Customer ID]],customers[Customer ID],customers[Country])</f>
        <v>Ireland</v>
      </c>
      <c r="I216" t="str">
        <f>_xlfn.XLOOKUP(orders[[#This Row],[Product ID]],products[Product ID],products[Coffee Type])</f>
        <v>Liberica</v>
      </c>
      <c r="J216" t="str">
        <f>_xlfn.XLOOKUP(orders[[#This Row],[Product ID]],products[Product ID],products[Roast Type])</f>
        <v xml:space="preserve">Light </v>
      </c>
      <c r="K216" s="2">
        <f>_xlfn.XLOOKUP(orders[[#This Row],[Product ID]],products[Product ID],products[Size kg])</f>
        <v>1</v>
      </c>
      <c r="L216">
        <f>_xlfn.XLOOKUP(orders[[#This Row],[Product ID]],products[Product ID],products[Unit Price])</f>
        <v>15.85</v>
      </c>
      <c r="M216">
        <f>orders[[#This Row],[Unit Price]]*orders[[#This Row],[Quantity]]</f>
        <v>31.7</v>
      </c>
      <c r="N216">
        <f>_xlfn.XLOOKUP(orders[[#This Row],[Product ID]],products[Product ID],products[Profit]) * orders[[#This Row],[Quantity]]</f>
        <v>4.1210000000000004</v>
      </c>
    </row>
    <row r="217" spans="1:14" x14ac:dyDescent="0.3">
      <c r="A217" t="s">
        <v>5429</v>
      </c>
      <c r="B217" s="1">
        <v>43829</v>
      </c>
      <c r="C217" t="s">
        <v>1207</v>
      </c>
      <c r="D217" t="s">
        <v>5207</v>
      </c>
      <c r="E217">
        <v>6</v>
      </c>
      <c r="F217" t="str">
        <f>_xlfn.XLOOKUP(orders[[#This Row],[Customer ID]],customers[Customer ID],customers[Customer Name])</f>
        <v>Ilka Gurnee</v>
      </c>
      <c r="G217" t="str">
        <f>IF(_xlfn.XLOOKUP(orders[[#This Row],[Customer ID]],customers[Customer ID],customers[Email])=0,"",_xlfn.XLOOKUP(orders[[#This Row],[Customer ID]],customers[Customer ID],customers[Email]))</f>
        <v>igurnee5z@usnews.com</v>
      </c>
      <c r="H217" t="str">
        <f>_xlfn.XLOOKUP(orders[[#This Row],[Customer ID]],customers[Customer ID],customers[Country])</f>
        <v>United States</v>
      </c>
      <c r="I217" t="str">
        <f>_xlfn.XLOOKUP(orders[[#This Row],[Product ID]],products[Product ID],products[Coffee Type])</f>
        <v>Liberica</v>
      </c>
      <c r="J217" t="str">
        <f>_xlfn.XLOOKUP(orders[[#This Row],[Product ID]],products[Product ID],products[Roast Type])</f>
        <v xml:space="preserve">Dark </v>
      </c>
      <c r="K217" s="2">
        <f>_xlfn.XLOOKUP(orders[[#This Row],[Product ID]],products[Product ID],products[Size kg])</f>
        <v>0.2</v>
      </c>
      <c r="L217">
        <f>_xlfn.XLOOKUP(orders[[#This Row],[Product ID]],products[Product ID],products[Unit Price])</f>
        <v>3.8849999999999998</v>
      </c>
      <c r="M217">
        <f>orders[[#This Row],[Unit Price]]*orders[[#This Row],[Quantity]]</f>
        <v>23.31</v>
      </c>
      <c r="N217">
        <f>_xlfn.XLOOKUP(orders[[#This Row],[Product ID]],products[Product ID],products[Profit]) * orders[[#This Row],[Quantity]]</f>
        <v>3.0300000000000002</v>
      </c>
    </row>
    <row r="218" spans="1:14" x14ac:dyDescent="0.3">
      <c r="A218" t="s">
        <v>5430</v>
      </c>
      <c r="B218" s="1">
        <v>44470</v>
      </c>
      <c r="C218" t="s">
        <v>1213</v>
      </c>
      <c r="D218" t="s">
        <v>5242</v>
      </c>
      <c r="E218">
        <v>4</v>
      </c>
      <c r="F218" t="str">
        <f>_xlfn.XLOOKUP(orders[[#This Row],[Customer ID]],customers[Customer ID],customers[Customer Name])</f>
        <v>Alfy Snowding</v>
      </c>
      <c r="G218" t="str">
        <f>IF(_xlfn.XLOOKUP(orders[[#This Row],[Customer ID]],customers[Customer ID],customers[Email])=0,"",_xlfn.XLOOKUP(orders[[#This Row],[Customer ID]],customers[Customer ID],customers[Email]))</f>
        <v>asnowding60@comsenz.com</v>
      </c>
      <c r="H218" t="str">
        <f>_xlfn.XLOOKUP(orders[[#This Row],[Customer ID]],customers[Customer ID],customers[Country])</f>
        <v>United States</v>
      </c>
      <c r="I218" t="str">
        <f>_xlfn.XLOOKUP(orders[[#This Row],[Product ID]],products[Product ID],products[Coffee Type])</f>
        <v>Liberica</v>
      </c>
      <c r="J218" t="str">
        <f>_xlfn.XLOOKUP(orders[[#This Row],[Product ID]],products[Product ID],products[Roast Type])</f>
        <v xml:space="preserve">Medium </v>
      </c>
      <c r="K218" s="2">
        <f>_xlfn.XLOOKUP(orders[[#This Row],[Product ID]],products[Product ID],products[Size kg])</f>
        <v>1</v>
      </c>
      <c r="L218">
        <f>_xlfn.XLOOKUP(orders[[#This Row],[Product ID]],products[Product ID],products[Unit Price])</f>
        <v>14.55</v>
      </c>
      <c r="M218">
        <f>orders[[#This Row],[Unit Price]]*orders[[#This Row],[Quantity]]</f>
        <v>58.2</v>
      </c>
      <c r="N218">
        <f>_xlfn.XLOOKUP(orders[[#This Row],[Product ID]],products[Product ID],products[Profit]) * orders[[#This Row],[Quantity]]</f>
        <v>7.5659999999999998</v>
      </c>
    </row>
    <row r="219" spans="1:14" x14ac:dyDescent="0.3">
      <c r="A219" t="s">
        <v>5431</v>
      </c>
      <c r="B219" s="1">
        <v>44174</v>
      </c>
      <c r="C219" t="s">
        <v>1218</v>
      </c>
      <c r="D219" t="s">
        <v>5289</v>
      </c>
      <c r="E219">
        <v>4</v>
      </c>
      <c r="F219" t="str">
        <f>_xlfn.XLOOKUP(orders[[#This Row],[Customer ID]],customers[Customer ID],customers[Customer Name])</f>
        <v>Godfry Poinsett</v>
      </c>
      <c r="G219" t="str">
        <f>IF(_xlfn.XLOOKUP(orders[[#This Row],[Customer ID]],customers[Customer ID],customers[Email])=0,"",_xlfn.XLOOKUP(orders[[#This Row],[Customer ID]],customers[Customer ID],customers[Email]))</f>
        <v>gpoinsett61@berkeley.edu</v>
      </c>
      <c r="H219" t="str">
        <f>_xlfn.XLOOKUP(orders[[#This Row],[Customer ID]],customers[Customer ID],customers[Country])</f>
        <v>United States</v>
      </c>
      <c r="I219" t="str">
        <f>_xlfn.XLOOKUP(orders[[#This Row],[Product ID]],products[Product ID],products[Coffee Type])</f>
        <v>Excelsa</v>
      </c>
      <c r="J219" t="str">
        <f>_xlfn.XLOOKUP(orders[[#This Row],[Product ID]],products[Product ID],products[Roast Type])</f>
        <v xml:space="preserve">Light </v>
      </c>
      <c r="K219" s="2">
        <f>_xlfn.XLOOKUP(orders[[#This Row],[Product ID]],products[Product ID],products[Size kg])</f>
        <v>0.5</v>
      </c>
      <c r="L219">
        <f>_xlfn.XLOOKUP(orders[[#This Row],[Product ID]],products[Product ID],products[Unit Price])</f>
        <v>8.91</v>
      </c>
      <c r="M219">
        <f>orders[[#This Row],[Unit Price]]*orders[[#This Row],[Quantity]]</f>
        <v>35.64</v>
      </c>
      <c r="N219">
        <f>_xlfn.XLOOKUP(orders[[#This Row],[Product ID]],products[Product ID],products[Profit]) * orders[[#This Row],[Quantity]]</f>
        <v>3.9203999999999999</v>
      </c>
    </row>
    <row r="220" spans="1:14" x14ac:dyDescent="0.3">
      <c r="A220" t="s">
        <v>5432</v>
      </c>
      <c r="B220" s="1">
        <v>44317</v>
      </c>
      <c r="C220" t="s">
        <v>1224</v>
      </c>
      <c r="D220" t="s">
        <v>5221</v>
      </c>
      <c r="E220">
        <v>5</v>
      </c>
      <c r="F220" t="str">
        <f>_xlfn.XLOOKUP(orders[[#This Row],[Customer ID]],customers[Customer ID],customers[Customer Name])</f>
        <v>Rem Furman</v>
      </c>
      <c r="G220" t="str">
        <f>IF(_xlfn.XLOOKUP(orders[[#This Row],[Customer ID]],customers[Customer ID],customers[Email])=0,"",_xlfn.XLOOKUP(orders[[#This Row],[Customer ID]],customers[Customer ID],customers[Email]))</f>
        <v>rfurman62@t.co</v>
      </c>
      <c r="H220" t="str">
        <f>_xlfn.XLOOKUP(orders[[#This Row],[Customer ID]],customers[Customer ID],customers[Country])</f>
        <v>Ireland</v>
      </c>
      <c r="I220" t="str">
        <f>_xlfn.XLOOKUP(orders[[#This Row],[Product ID]],products[Product ID],products[Coffee Type])</f>
        <v>Arabica</v>
      </c>
      <c r="J220" t="str">
        <f>_xlfn.XLOOKUP(orders[[#This Row],[Product ID]],products[Product ID],products[Roast Type])</f>
        <v xml:space="preserve">Medium </v>
      </c>
      <c r="K220" s="2">
        <f>_xlfn.XLOOKUP(orders[[#This Row],[Product ID]],products[Product ID],products[Size kg])</f>
        <v>1</v>
      </c>
      <c r="L220">
        <f>_xlfn.XLOOKUP(orders[[#This Row],[Product ID]],products[Product ID],products[Unit Price])</f>
        <v>11.25</v>
      </c>
      <c r="M220">
        <f>orders[[#This Row],[Unit Price]]*orders[[#This Row],[Quantity]]</f>
        <v>56.25</v>
      </c>
      <c r="N220">
        <f>_xlfn.XLOOKUP(orders[[#This Row],[Product ID]],products[Product ID],products[Profit]) * orders[[#This Row],[Quantity]]</f>
        <v>5.0625</v>
      </c>
    </row>
    <row r="221" spans="1:14" x14ac:dyDescent="0.3">
      <c r="A221" t="s">
        <v>5433</v>
      </c>
      <c r="B221" s="1">
        <v>44777</v>
      </c>
      <c r="C221" t="s">
        <v>1230</v>
      </c>
      <c r="D221" t="s">
        <v>5293</v>
      </c>
      <c r="E221">
        <v>3</v>
      </c>
      <c r="F221" t="str">
        <f>_xlfn.XLOOKUP(orders[[#This Row],[Customer ID]],customers[Customer ID],customers[Customer Name])</f>
        <v>Charis Crosier</v>
      </c>
      <c r="G221" t="str">
        <f>IF(_xlfn.XLOOKUP(orders[[#This Row],[Customer ID]],customers[Customer ID],customers[Email])=0,"",_xlfn.XLOOKUP(orders[[#This Row],[Customer ID]],customers[Customer ID],customers[Email]))</f>
        <v>ccrosier63@xrea.com</v>
      </c>
      <c r="H221" t="str">
        <f>_xlfn.XLOOKUP(orders[[#This Row],[Customer ID]],customers[Customer ID],customers[Country])</f>
        <v>United States</v>
      </c>
      <c r="I221" t="str">
        <f>_xlfn.XLOOKUP(orders[[#This Row],[Product ID]],products[Product ID],products[Coffee Type])</f>
        <v>Robusta</v>
      </c>
      <c r="J221" t="str">
        <f>_xlfn.XLOOKUP(orders[[#This Row],[Product ID]],products[Product ID],products[Roast Type])</f>
        <v xml:space="preserve">Light </v>
      </c>
      <c r="K221" s="2">
        <f>_xlfn.XLOOKUP(orders[[#This Row],[Product ID]],products[Product ID],products[Size kg])</f>
        <v>0.2</v>
      </c>
      <c r="L221">
        <f>_xlfn.XLOOKUP(orders[[#This Row],[Product ID]],products[Product ID],products[Unit Price])</f>
        <v>3.585</v>
      </c>
      <c r="M221">
        <f>orders[[#This Row],[Unit Price]]*orders[[#This Row],[Quantity]]</f>
        <v>10.754999999999999</v>
      </c>
      <c r="N221">
        <f>_xlfn.XLOOKUP(orders[[#This Row],[Product ID]],products[Product ID],products[Profit]) * orders[[#This Row],[Quantity]]</f>
        <v>0.64529999999999998</v>
      </c>
    </row>
    <row r="222" spans="1:14" x14ac:dyDescent="0.3">
      <c r="A222" t="s">
        <v>5433</v>
      </c>
      <c r="B222" s="1">
        <v>44777</v>
      </c>
      <c r="C222" t="s">
        <v>1230</v>
      </c>
      <c r="D222" t="s">
        <v>5281</v>
      </c>
      <c r="E222">
        <v>5</v>
      </c>
      <c r="F222" t="str">
        <f>_xlfn.XLOOKUP(orders[[#This Row],[Customer ID]],customers[Customer ID],customers[Customer Name])</f>
        <v>Charis Crosier</v>
      </c>
      <c r="G222" t="str">
        <f>IF(_xlfn.XLOOKUP(orders[[#This Row],[Customer ID]],customers[Customer ID],customers[Email])=0,"",_xlfn.XLOOKUP(orders[[#This Row],[Customer ID]],customers[Customer ID],customers[Email]))</f>
        <v>ccrosier63@xrea.com</v>
      </c>
      <c r="H222" t="str">
        <f>_xlfn.XLOOKUP(orders[[#This Row],[Customer ID]],customers[Customer ID],customers[Country])</f>
        <v>United States</v>
      </c>
      <c r="I222" t="str">
        <f>_xlfn.XLOOKUP(orders[[#This Row],[Product ID]],products[Product ID],products[Coffee Type])</f>
        <v>Robusta</v>
      </c>
      <c r="J222" t="str">
        <f>_xlfn.XLOOKUP(orders[[#This Row],[Product ID]],products[Product ID],products[Roast Type])</f>
        <v xml:space="preserve">Medium </v>
      </c>
      <c r="K222" s="2">
        <f>_xlfn.XLOOKUP(orders[[#This Row],[Product ID]],products[Product ID],products[Size kg])</f>
        <v>0.2</v>
      </c>
      <c r="L222">
        <f>_xlfn.XLOOKUP(orders[[#This Row],[Product ID]],products[Product ID],products[Unit Price])</f>
        <v>2.9849999999999999</v>
      </c>
      <c r="M222">
        <f>orders[[#This Row],[Unit Price]]*orders[[#This Row],[Quantity]]</f>
        <v>14.924999999999999</v>
      </c>
      <c r="N222">
        <f>_xlfn.XLOOKUP(orders[[#This Row],[Product ID]],products[Product ID],products[Profit]) * orders[[#This Row],[Quantity]]</f>
        <v>0.89550000000000007</v>
      </c>
    </row>
    <row r="223" spans="1:14" x14ac:dyDescent="0.3">
      <c r="A223" t="s">
        <v>5434</v>
      </c>
      <c r="B223" s="1">
        <v>44513</v>
      </c>
      <c r="C223" t="s">
        <v>1241</v>
      </c>
      <c r="D223" t="s">
        <v>5186</v>
      </c>
      <c r="E223">
        <v>6</v>
      </c>
      <c r="F223" t="str">
        <f>_xlfn.XLOOKUP(orders[[#This Row],[Customer ID]],customers[Customer ID],customers[Customer Name])</f>
        <v>Lenka Rushmer</v>
      </c>
      <c r="G223" t="str">
        <f>IF(_xlfn.XLOOKUP(orders[[#This Row],[Customer ID]],customers[Customer ID],customers[Email])=0,"",_xlfn.XLOOKUP(orders[[#This Row],[Customer ID]],customers[Customer ID],customers[Email]))</f>
        <v>lrushmer65@europa.eu</v>
      </c>
      <c r="H223" t="str">
        <f>_xlfn.XLOOKUP(orders[[#This Row],[Customer ID]],customers[Customer ID],customers[Country])</f>
        <v>United States</v>
      </c>
      <c r="I223" t="str">
        <f>_xlfn.XLOOKUP(orders[[#This Row],[Product ID]],products[Product ID],products[Coffee Type])</f>
        <v>Arabica</v>
      </c>
      <c r="J223" t="str">
        <f>_xlfn.XLOOKUP(orders[[#This Row],[Product ID]],products[Product ID],products[Roast Type])</f>
        <v xml:space="preserve">Light </v>
      </c>
      <c r="K223" s="2">
        <f>_xlfn.XLOOKUP(orders[[#This Row],[Product ID]],products[Product ID],products[Size kg])</f>
        <v>1</v>
      </c>
      <c r="L223">
        <f>_xlfn.XLOOKUP(orders[[#This Row],[Product ID]],products[Product ID],products[Unit Price])</f>
        <v>12.95</v>
      </c>
      <c r="M223">
        <f>orders[[#This Row],[Unit Price]]*orders[[#This Row],[Quantity]]</f>
        <v>77.699999999999989</v>
      </c>
      <c r="N223">
        <f>_xlfn.XLOOKUP(orders[[#This Row],[Product ID]],products[Product ID],products[Profit]) * orders[[#This Row],[Quantity]]</f>
        <v>6.9930000000000003</v>
      </c>
    </row>
    <row r="224" spans="1:14" x14ac:dyDescent="0.3">
      <c r="A224" t="s">
        <v>5435</v>
      </c>
      <c r="B224" s="1">
        <v>44090</v>
      </c>
      <c r="C224" t="s">
        <v>1247</v>
      </c>
      <c r="D224" t="s">
        <v>5259</v>
      </c>
      <c r="E224">
        <v>3</v>
      </c>
      <c r="F224" t="str">
        <f>_xlfn.XLOOKUP(orders[[#This Row],[Customer ID]],customers[Customer ID],customers[Customer Name])</f>
        <v>Waneta Edinborough</v>
      </c>
      <c r="G224" t="str">
        <f>IF(_xlfn.XLOOKUP(orders[[#This Row],[Customer ID]],customers[Customer ID],customers[Email])=0,"",_xlfn.XLOOKUP(orders[[#This Row],[Customer ID]],customers[Customer ID],customers[Email]))</f>
        <v>wedinborough66@github.io</v>
      </c>
      <c r="H224" t="str">
        <f>_xlfn.XLOOKUP(orders[[#This Row],[Customer ID]],customers[Customer ID],customers[Country])</f>
        <v>United States</v>
      </c>
      <c r="I224" t="str">
        <f>_xlfn.XLOOKUP(orders[[#This Row],[Product ID]],products[Product ID],products[Coffee Type])</f>
        <v>Liberica</v>
      </c>
      <c r="J224" t="str">
        <f>_xlfn.XLOOKUP(orders[[#This Row],[Product ID]],products[Product ID],products[Roast Type])</f>
        <v xml:space="preserve">Dark </v>
      </c>
      <c r="K224" s="2">
        <f>_xlfn.XLOOKUP(orders[[#This Row],[Product ID]],products[Product ID],products[Size kg])</f>
        <v>0.5</v>
      </c>
      <c r="L224">
        <f>_xlfn.XLOOKUP(orders[[#This Row],[Product ID]],products[Product ID],products[Unit Price])</f>
        <v>7.77</v>
      </c>
      <c r="M224">
        <f>orders[[#This Row],[Unit Price]]*orders[[#This Row],[Quantity]]</f>
        <v>23.31</v>
      </c>
      <c r="N224">
        <f>_xlfn.XLOOKUP(orders[[#This Row],[Product ID]],products[Product ID],products[Profit]) * orders[[#This Row],[Quantity]]</f>
        <v>3.0303</v>
      </c>
    </row>
    <row r="225" spans="1:14" x14ac:dyDescent="0.3">
      <c r="A225" t="s">
        <v>5436</v>
      </c>
      <c r="B225" s="1">
        <v>44109</v>
      </c>
      <c r="C225" t="s">
        <v>1253</v>
      </c>
      <c r="D225" t="s">
        <v>5267</v>
      </c>
      <c r="E225">
        <v>4</v>
      </c>
      <c r="F225" t="str">
        <f>_xlfn.XLOOKUP(orders[[#This Row],[Customer ID]],customers[Customer ID],customers[Customer Name])</f>
        <v>Bobbe Piggott</v>
      </c>
      <c r="G225" t="str">
        <f>IF(_xlfn.XLOOKUP(orders[[#This Row],[Customer ID]],customers[Customer ID],customers[Email])=0,"",_xlfn.XLOOKUP(orders[[#This Row],[Customer ID]],customers[Customer ID],customers[Email]))</f>
        <v/>
      </c>
      <c r="H225" t="str">
        <f>_xlfn.XLOOKUP(orders[[#This Row],[Customer ID]],customers[Customer ID],customers[Country])</f>
        <v>United States</v>
      </c>
      <c r="I225" t="str">
        <f>_xlfn.XLOOKUP(orders[[#This Row],[Product ID]],products[Product ID],products[Coffee Type])</f>
        <v>Excelsa</v>
      </c>
      <c r="J225" t="str">
        <f>_xlfn.XLOOKUP(orders[[#This Row],[Product ID]],products[Product ID],products[Roast Type])</f>
        <v xml:space="preserve">Light </v>
      </c>
      <c r="K225" s="2">
        <f>_xlfn.XLOOKUP(orders[[#This Row],[Product ID]],products[Product ID],products[Size kg])</f>
        <v>1</v>
      </c>
      <c r="L225">
        <f>_xlfn.XLOOKUP(orders[[#This Row],[Product ID]],products[Product ID],products[Unit Price])</f>
        <v>14.85</v>
      </c>
      <c r="M225">
        <f>orders[[#This Row],[Unit Price]]*orders[[#This Row],[Quantity]]</f>
        <v>59.4</v>
      </c>
      <c r="N225">
        <f>_xlfn.XLOOKUP(orders[[#This Row],[Product ID]],products[Product ID],products[Profit]) * orders[[#This Row],[Quantity]]</f>
        <v>6.5339999999999998</v>
      </c>
    </row>
    <row r="226" spans="1:14" x14ac:dyDescent="0.3">
      <c r="A226" t="s">
        <v>5437</v>
      </c>
      <c r="B226" s="1">
        <v>43836</v>
      </c>
      <c r="C226" t="s">
        <v>1257</v>
      </c>
      <c r="D226" t="s">
        <v>5250</v>
      </c>
      <c r="E226">
        <v>4</v>
      </c>
      <c r="F226" t="str">
        <f>_xlfn.XLOOKUP(orders[[#This Row],[Customer ID]],customers[Customer ID],customers[Customer Name])</f>
        <v>Ketty Bromehead</v>
      </c>
      <c r="G226" t="str">
        <f>IF(_xlfn.XLOOKUP(orders[[#This Row],[Customer ID]],customers[Customer ID],customers[Email])=0,"",_xlfn.XLOOKUP(orders[[#This Row],[Customer ID]],customers[Customer ID],customers[Email]))</f>
        <v>kbromehead68@un.org</v>
      </c>
      <c r="H226" t="str">
        <f>_xlfn.XLOOKUP(orders[[#This Row],[Customer ID]],customers[Customer ID],customers[Country])</f>
        <v>United States</v>
      </c>
      <c r="I226" t="str">
        <f>_xlfn.XLOOKUP(orders[[#This Row],[Product ID]],products[Product ID],products[Coffee Type])</f>
        <v>Liberica</v>
      </c>
      <c r="J226" t="str">
        <f>_xlfn.XLOOKUP(orders[[#This Row],[Product ID]],products[Product ID],products[Roast Type])</f>
        <v xml:space="preserve">Dark </v>
      </c>
      <c r="K226" s="2">
        <f>_xlfn.XLOOKUP(orders[[#This Row],[Product ID]],products[Product ID],products[Size kg])</f>
        <v>2.5</v>
      </c>
      <c r="L226">
        <f>_xlfn.XLOOKUP(orders[[#This Row],[Product ID]],products[Product ID],products[Unit Price])</f>
        <v>29.785</v>
      </c>
      <c r="M226">
        <f>orders[[#This Row],[Unit Price]]*orders[[#This Row],[Quantity]]</f>
        <v>119.14</v>
      </c>
      <c r="N226">
        <f>_xlfn.XLOOKUP(orders[[#This Row],[Product ID]],products[Product ID],products[Profit]) * orders[[#This Row],[Quantity]]</f>
        <v>15.488</v>
      </c>
    </row>
    <row r="227" spans="1:14" x14ac:dyDescent="0.3">
      <c r="A227" t="s">
        <v>5438</v>
      </c>
      <c r="B227" s="1">
        <v>44337</v>
      </c>
      <c r="C227" t="s">
        <v>1262</v>
      </c>
      <c r="D227" t="s">
        <v>5293</v>
      </c>
      <c r="E227">
        <v>4</v>
      </c>
      <c r="F227" t="str">
        <f>_xlfn.XLOOKUP(orders[[#This Row],[Customer ID]],customers[Customer ID],customers[Customer Name])</f>
        <v>Elsbeth Westerman</v>
      </c>
      <c r="G227" t="str">
        <f>IF(_xlfn.XLOOKUP(orders[[#This Row],[Customer ID]],customers[Customer ID],customers[Email])=0,"",_xlfn.XLOOKUP(orders[[#This Row],[Customer ID]],customers[Customer ID],customers[Email]))</f>
        <v>ewesterman69@si.edu</v>
      </c>
      <c r="H227" t="str">
        <f>_xlfn.XLOOKUP(orders[[#This Row],[Customer ID]],customers[Customer ID],customers[Country])</f>
        <v>Ireland</v>
      </c>
      <c r="I227" t="str">
        <f>_xlfn.XLOOKUP(orders[[#This Row],[Product ID]],products[Product ID],products[Coffee Type])</f>
        <v>Robusta</v>
      </c>
      <c r="J227" t="str">
        <f>_xlfn.XLOOKUP(orders[[#This Row],[Product ID]],products[Product ID],products[Roast Type])</f>
        <v xml:space="preserve">Light </v>
      </c>
      <c r="K227" s="2">
        <f>_xlfn.XLOOKUP(orders[[#This Row],[Product ID]],products[Product ID],products[Size kg])</f>
        <v>0.2</v>
      </c>
      <c r="L227">
        <f>_xlfn.XLOOKUP(orders[[#This Row],[Product ID]],products[Product ID],products[Unit Price])</f>
        <v>3.585</v>
      </c>
      <c r="M227">
        <f>orders[[#This Row],[Unit Price]]*orders[[#This Row],[Quantity]]</f>
        <v>14.34</v>
      </c>
      <c r="N227">
        <f>_xlfn.XLOOKUP(orders[[#This Row],[Product ID]],products[Product ID],products[Profit]) * orders[[#This Row],[Quantity]]</f>
        <v>0.86040000000000005</v>
      </c>
    </row>
    <row r="228" spans="1:14" x14ac:dyDescent="0.3">
      <c r="A228" t="s">
        <v>5439</v>
      </c>
      <c r="B228" s="1">
        <v>43887</v>
      </c>
      <c r="C228" t="s">
        <v>1267</v>
      </c>
      <c r="D228" t="s">
        <v>5286</v>
      </c>
      <c r="E228">
        <v>5</v>
      </c>
      <c r="F228" t="str">
        <f>_xlfn.XLOOKUP(orders[[#This Row],[Customer ID]],customers[Customer ID],customers[Customer Name])</f>
        <v>Anabelle Hutchens</v>
      </c>
      <c r="G228" t="str">
        <f>IF(_xlfn.XLOOKUP(orders[[#This Row],[Customer ID]],customers[Customer ID],customers[Email])=0,"",_xlfn.XLOOKUP(orders[[#This Row],[Customer ID]],customers[Customer ID],customers[Email]))</f>
        <v>ahutchens6a@amazonaws.com</v>
      </c>
      <c r="H228" t="str">
        <f>_xlfn.XLOOKUP(orders[[#This Row],[Customer ID]],customers[Customer ID],customers[Country])</f>
        <v>United States</v>
      </c>
      <c r="I228" t="str">
        <f>_xlfn.XLOOKUP(orders[[#This Row],[Product ID]],products[Product ID],products[Coffee Type])</f>
        <v>Arabica</v>
      </c>
      <c r="J228" t="str">
        <f>_xlfn.XLOOKUP(orders[[#This Row],[Product ID]],products[Product ID],products[Roast Type])</f>
        <v xml:space="preserve">Medium </v>
      </c>
      <c r="K228" s="2">
        <f>_xlfn.XLOOKUP(orders[[#This Row],[Product ID]],products[Product ID],products[Size kg])</f>
        <v>2.5</v>
      </c>
      <c r="L228">
        <f>_xlfn.XLOOKUP(orders[[#This Row],[Product ID]],products[Product ID],products[Unit Price])</f>
        <v>25.875</v>
      </c>
      <c r="M228">
        <f>orders[[#This Row],[Unit Price]]*orders[[#This Row],[Quantity]]</f>
        <v>129.375</v>
      </c>
      <c r="N228">
        <f>_xlfn.XLOOKUP(orders[[#This Row],[Product ID]],products[Product ID],products[Profit]) * orders[[#This Row],[Quantity]]</f>
        <v>11.6435</v>
      </c>
    </row>
    <row r="229" spans="1:14" x14ac:dyDescent="0.3">
      <c r="A229" t="s">
        <v>5440</v>
      </c>
      <c r="B229" s="1">
        <v>43880</v>
      </c>
      <c r="C229" t="s">
        <v>1273</v>
      </c>
      <c r="D229" t="s">
        <v>5245</v>
      </c>
      <c r="E229">
        <v>6</v>
      </c>
      <c r="F229" t="str">
        <f>_xlfn.XLOOKUP(orders[[#This Row],[Customer ID]],customers[Customer ID],customers[Customer Name])</f>
        <v>Noak Wyvill</v>
      </c>
      <c r="G229" t="str">
        <f>IF(_xlfn.XLOOKUP(orders[[#This Row],[Customer ID]],customers[Customer ID],customers[Email])=0,"",_xlfn.XLOOKUP(orders[[#This Row],[Customer ID]],customers[Customer ID],customers[Email]))</f>
        <v>nwyvill6b@naver.com</v>
      </c>
      <c r="H229" t="str">
        <f>_xlfn.XLOOKUP(orders[[#This Row],[Customer ID]],customers[Customer ID],customers[Country])</f>
        <v>United Kingdom</v>
      </c>
      <c r="I229" t="str">
        <f>_xlfn.XLOOKUP(orders[[#This Row],[Product ID]],products[Product ID],products[Coffee Type])</f>
        <v>Robusta</v>
      </c>
      <c r="J229" t="str">
        <f>_xlfn.XLOOKUP(orders[[#This Row],[Product ID]],products[Product ID],products[Roast Type])</f>
        <v xml:space="preserve">Dark </v>
      </c>
      <c r="K229" s="2">
        <f>_xlfn.XLOOKUP(orders[[#This Row],[Product ID]],products[Product ID],products[Size kg])</f>
        <v>0.2</v>
      </c>
      <c r="L229">
        <f>_xlfn.XLOOKUP(orders[[#This Row],[Product ID]],products[Product ID],products[Unit Price])</f>
        <v>2.6850000000000001</v>
      </c>
      <c r="M229">
        <f>orders[[#This Row],[Unit Price]]*orders[[#This Row],[Quantity]]</f>
        <v>16.11</v>
      </c>
      <c r="N229">
        <f>_xlfn.XLOOKUP(orders[[#This Row],[Product ID]],products[Product ID],products[Profit]) * orders[[#This Row],[Quantity]]</f>
        <v>0.9665999999999999</v>
      </c>
    </row>
    <row r="230" spans="1:14" x14ac:dyDescent="0.3">
      <c r="A230" t="s">
        <v>5441</v>
      </c>
      <c r="B230" s="1">
        <v>44376</v>
      </c>
      <c r="C230" t="s">
        <v>1280</v>
      </c>
      <c r="D230" t="s">
        <v>5293</v>
      </c>
      <c r="E230">
        <v>5</v>
      </c>
      <c r="F230" t="str">
        <f>_xlfn.XLOOKUP(orders[[#This Row],[Customer ID]],customers[Customer ID],customers[Customer Name])</f>
        <v>Beltran Mathon</v>
      </c>
      <c r="G230" t="str">
        <f>IF(_xlfn.XLOOKUP(orders[[#This Row],[Customer ID]],customers[Customer ID],customers[Email])=0,"",_xlfn.XLOOKUP(orders[[#This Row],[Customer ID]],customers[Customer ID],customers[Email]))</f>
        <v>bmathon6c@barnesandnoble.com</v>
      </c>
      <c r="H230" t="str">
        <f>_xlfn.XLOOKUP(orders[[#This Row],[Customer ID]],customers[Customer ID],customers[Country])</f>
        <v>United States</v>
      </c>
      <c r="I230" t="str">
        <f>_xlfn.XLOOKUP(orders[[#This Row],[Product ID]],products[Product ID],products[Coffee Type])</f>
        <v>Robusta</v>
      </c>
      <c r="J230" t="str">
        <f>_xlfn.XLOOKUP(orders[[#This Row],[Product ID]],products[Product ID],products[Roast Type])</f>
        <v xml:space="preserve">Light </v>
      </c>
      <c r="K230" s="2">
        <f>_xlfn.XLOOKUP(orders[[#This Row],[Product ID]],products[Product ID],products[Size kg])</f>
        <v>0.2</v>
      </c>
      <c r="L230">
        <f>_xlfn.XLOOKUP(orders[[#This Row],[Product ID]],products[Product ID],products[Unit Price])</f>
        <v>3.585</v>
      </c>
      <c r="M230">
        <f>orders[[#This Row],[Unit Price]]*orders[[#This Row],[Quantity]]</f>
        <v>17.925000000000001</v>
      </c>
      <c r="N230">
        <f>_xlfn.XLOOKUP(orders[[#This Row],[Product ID]],products[Product ID],products[Profit]) * orders[[#This Row],[Quantity]]</f>
        <v>1.0755000000000001</v>
      </c>
    </row>
    <row r="231" spans="1:14" x14ac:dyDescent="0.3">
      <c r="A231" t="s">
        <v>5442</v>
      </c>
      <c r="B231" s="1">
        <v>44282</v>
      </c>
      <c r="C231" t="s">
        <v>1286</v>
      </c>
      <c r="D231" t="s">
        <v>5231</v>
      </c>
      <c r="E231">
        <v>2</v>
      </c>
      <c r="F231" t="str">
        <f>_xlfn.XLOOKUP(orders[[#This Row],[Customer ID]],customers[Customer ID],customers[Customer Name])</f>
        <v>Kristos Streight</v>
      </c>
      <c r="G231" t="str">
        <f>IF(_xlfn.XLOOKUP(orders[[#This Row],[Customer ID]],customers[Customer ID],customers[Email])=0,"",_xlfn.XLOOKUP(orders[[#This Row],[Customer ID]],customers[Customer ID],customers[Email]))</f>
        <v>kstreight6d@about.com</v>
      </c>
      <c r="H231" t="str">
        <f>_xlfn.XLOOKUP(orders[[#This Row],[Customer ID]],customers[Customer ID],customers[Country])</f>
        <v>United States</v>
      </c>
      <c r="I231" t="str">
        <f>_xlfn.XLOOKUP(orders[[#This Row],[Product ID]],products[Product ID],products[Coffee Type])</f>
        <v>Liberica</v>
      </c>
      <c r="J231" t="str">
        <f>_xlfn.XLOOKUP(orders[[#This Row],[Product ID]],products[Product ID],products[Roast Type])</f>
        <v xml:space="preserve">Medium </v>
      </c>
      <c r="K231" s="2">
        <f>_xlfn.XLOOKUP(orders[[#This Row],[Product ID]],products[Product ID],products[Size kg])</f>
        <v>0.2</v>
      </c>
      <c r="L231">
        <f>_xlfn.XLOOKUP(orders[[#This Row],[Product ID]],products[Product ID],products[Unit Price])</f>
        <v>4.3650000000000002</v>
      </c>
      <c r="M231">
        <f>orders[[#This Row],[Unit Price]]*orders[[#This Row],[Quantity]]</f>
        <v>8.73</v>
      </c>
      <c r="N231">
        <f>_xlfn.XLOOKUP(orders[[#This Row],[Product ID]],products[Product ID],products[Profit]) * orders[[#This Row],[Quantity]]</f>
        <v>1.135</v>
      </c>
    </row>
    <row r="232" spans="1:14" x14ac:dyDescent="0.3">
      <c r="A232" t="s">
        <v>5443</v>
      </c>
      <c r="B232" s="1">
        <v>44496</v>
      </c>
      <c r="C232" t="s">
        <v>1292</v>
      </c>
      <c r="D232" t="s">
        <v>5286</v>
      </c>
      <c r="E232">
        <v>2</v>
      </c>
      <c r="F232" t="str">
        <f>_xlfn.XLOOKUP(orders[[#This Row],[Customer ID]],customers[Customer ID],customers[Customer Name])</f>
        <v>Portie Cutchie</v>
      </c>
      <c r="G232" t="str">
        <f>IF(_xlfn.XLOOKUP(orders[[#This Row],[Customer ID]],customers[Customer ID],customers[Email])=0,"",_xlfn.XLOOKUP(orders[[#This Row],[Customer ID]],customers[Customer ID],customers[Email]))</f>
        <v>pcutchie6e@globo.com</v>
      </c>
      <c r="H232" t="str">
        <f>_xlfn.XLOOKUP(orders[[#This Row],[Customer ID]],customers[Customer ID],customers[Country])</f>
        <v>United States</v>
      </c>
      <c r="I232" t="str">
        <f>_xlfn.XLOOKUP(orders[[#This Row],[Product ID]],products[Product ID],products[Coffee Type])</f>
        <v>Arabica</v>
      </c>
      <c r="J232" t="str">
        <f>_xlfn.XLOOKUP(orders[[#This Row],[Product ID]],products[Product ID],products[Roast Type])</f>
        <v xml:space="preserve">Medium </v>
      </c>
      <c r="K232" s="2">
        <f>_xlfn.XLOOKUP(orders[[#This Row],[Product ID]],products[Product ID],products[Size kg])</f>
        <v>2.5</v>
      </c>
      <c r="L232">
        <f>_xlfn.XLOOKUP(orders[[#This Row],[Product ID]],products[Product ID],products[Unit Price])</f>
        <v>25.875</v>
      </c>
      <c r="M232">
        <f>orders[[#This Row],[Unit Price]]*orders[[#This Row],[Quantity]]</f>
        <v>51.75</v>
      </c>
      <c r="N232">
        <f>_xlfn.XLOOKUP(orders[[#This Row],[Product ID]],products[Product ID],products[Profit]) * orders[[#This Row],[Quantity]]</f>
        <v>4.6574</v>
      </c>
    </row>
    <row r="233" spans="1:14" x14ac:dyDescent="0.3">
      <c r="A233" t="s">
        <v>5444</v>
      </c>
      <c r="B233" s="1">
        <v>43628</v>
      </c>
      <c r="C233" t="s">
        <v>1297</v>
      </c>
      <c r="D233" t="s">
        <v>5231</v>
      </c>
      <c r="E233">
        <v>2</v>
      </c>
      <c r="F233" t="str">
        <f>_xlfn.XLOOKUP(orders[[#This Row],[Customer ID]],customers[Customer ID],customers[Customer Name])</f>
        <v>Sinclare Edsell</v>
      </c>
      <c r="G233" t="str">
        <f>IF(_xlfn.XLOOKUP(orders[[#This Row],[Customer ID]],customers[Customer ID],customers[Email])=0,"",_xlfn.XLOOKUP(orders[[#This Row],[Customer ID]],customers[Customer ID],customers[Email]))</f>
        <v/>
      </c>
      <c r="H233" t="str">
        <f>_xlfn.XLOOKUP(orders[[#This Row],[Customer ID]],customers[Customer ID],customers[Country])</f>
        <v>United States</v>
      </c>
      <c r="I233" t="str">
        <f>_xlfn.XLOOKUP(orders[[#This Row],[Product ID]],products[Product ID],products[Coffee Type])</f>
        <v>Liberica</v>
      </c>
      <c r="J233" t="str">
        <f>_xlfn.XLOOKUP(orders[[#This Row],[Product ID]],products[Product ID],products[Roast Type])</f>
        <v xml:space="preserve">Medium </v>
      </c>
      <c r="K233" s="2">
        <f>_xlfn.XLOOKUP(orders[[#This Row],[Product ID]],products[Product ID],products[Size kg])</f>
        <v>0.2</v>
      </c>
      <c r="L233">
        <f>_xlfn.XLOOKUP(orders[[#This Row],[Product ID]],products[Product ID],products[Unit Price])</f>
        <v>4.3650000000000002</v>
      </c>
      <c r="M233">
        <f>orders[[#This Row],[Unit Price]]*orders[[#This Row],[Quantity]]</f>
        <v>8.73</v>
      </c>
      <c r="N233">
        <f>_xlfn.XLOOKUP(orders[[#This Row],[Product ID]],products[Product ID],products[Profit]) * orders[[#This Row],[Quantity]]</f>
        <v>1.135</v>
      </c>
    </row>
    <row r="234" spans="1:14" x14ac:dyDescent="0.3">
      <c r="A234" t="s">
        <v>5445</v>
      </c>
      <c r="B234" s="1">
        <v>44010</v>
      </c>
      <c r="C234" t="s">
        <v>1301</v>
      </c>
      <c r="D234" t="s">
        <v>5195</v>
      </c>
      <c r="E234">
        <v>5</v>
      </c>
      <c r="F234" t="str">
        <f>_xlfn.XLOOKUP(orders[[#This Row],[Customer ID]],customers[Customer ID],customers[Customer Name])</f>
        <v>Conny Gheraldi</v>
      </c>
      <c r="G234" t="str">
        <f>IF(_xlfn.XLOOKUP(orders[[#This Row],[Customer ID]],customers[Customer ID],customers[Email])=0,"",_xlfn.XLOOKUP(orders[[#This Row],[Customer ID]],customers[Customer ID],customers[Email]))</f>
        <v>cgheraldi6g@opera.com</v>
      </c>
      <c r="H234" t="str">
        <f>_xlfn.XLOOKUP(orders[[#This Row],[Customer ID]],customers[Customer ID],customers[Country])</f>
        <v>United Kingdom</v>
      </c>
      <c r="I234" t="str">
        <f>_xlfn.XLOOKUP(orders[[#This Row],[Product ID]],products[Product ID],products[Coffee Type])</f>
        <v>Liberica</v>
      </c>
      <c r="J234" t="str">
        <f>_xlfn.XLOOKUP(orders[[#This Row],[Product ID]],products[Product ID],products[Roast Type])</f>
        <v xml:space="preserve">Light </v>
      </c>
      <c r="K234" s="2">
        <f>_xlfn.XLOOKUP(orders[[#This Row],[Product ID]],products[Product ID],products[Size kg])</f>
        <v>0.2</v>
      </c>
      <c r="L234">
        <f>_xlfn.XLOOKUP(orders[[#This Row],[Product ID]],products[Product ID],products[Unit Price])</f>
        <v>4.7549999999999999</v>
      </c>
      <c r="M234">
        <f>orders[[#This Row],[Unit Price]]*orders[[#This Row],[Quantity]]</f>
        <v>23.774999999999999</v>
      </c>
      <c r="N234">
        <f>_xlfn.XLOOKUP(orders[[#This Row],[Product ID]],products[Product ID],products[Profit]) * orders[[#This Row],[Quantity]]</f>
        <v>3.0905</v>
      </c>
    </row>
    <row r="235" spans="1:14" x14ac:dyDescent="0.3">
      <c r="A235" t="s">
        <v>5446</v>
      </c>
      <c r="B235" s="1">
        <v>44278</v>
      </c>
      <c r="C235" t="s">
        <v>1306</v>
      </c>
      <c r="D235" t="s">
        <v>5223</v>
      </c>
      <c r="E235">
        <v>5</v>
      </c>
      <c r="F235" t="str">
        <f>_xlfn.XLOOKUP(orders[[#This Row],[Customer ID]],customers[Customer ID],customers[Customer Name])</f>
        <v>Beryle Kenwell</v>
      </c>
      <c r="G235" t="str">
        <f>IF(_xlfn.XLOOKUP(orders[[#This Row],[Customer ID]],customers[Customer ID],customers[Email])=0,"",_xlfn.XLOOKUP(orders[[#This Row],[Customer ID]],customers[Customer ID],customers[Email]))</f>
        <v>bkenwell6h@over-blog.com</v>
      </c>
      <c r="H235" t="str">
        <f>_xlfn.XLOOKUP(orders[[#This Row],[Customer ID]],customers[Customer ID],customers[Country])</f>
        <v>United States</v>
      </c>
      <c r="I235" t="str">
        <f>_xlfn.XLOOKUP(orders[[#This Row],[Product ID]],products[Product ID],products[Coffee Type])</f>
        <v>Excelsa</v>
      </c>
      <c r="J235" t="str">
        <f>_xlfn.XLOOKUP(orders[[#This Row],[Product ID]],products[Product ID],products[Roast Type])</f>
        <v xml:space="preserve">Medium </v>
      </c>
      <c r="K235" s="2">
        <f>_xlfn.XLOOKUP(orders[[#This Row],[Product ID]],products[Product ID],products[Size kg])</f>
        <v>0.2</v>
      </c>
      <c r="L235">
        <f>_xlfn.XLOOKUP(orders[[#This Row],[Product ID]],products[Product ID],products[Unit Price])</f>
        <v>4.125</v>
      </c>
      <c r="M235">
        <f>orders[[#This Row],[Unit Price]]*orders[[#This Row],[Quantity]]</f>
        <v>20.625</v>
      </c>
      <c r="N235">
        <f>_xlfn.XLOOKUP(orders[[#This Row],[Product ID]],products[Product ID],products[Profit]) * orders[[#This Row],[Quantity]]</f>
        <v>2.2685</v>
      </c>
    </row>
    <row r="236" spans="1:14" x14ac:dyDescent="0.3">
      <c r="A236" t="s">
        <v>5447</v>
      </c>
      <c r="B236" s="1">
        <v>44602</v>
      </c>
      <c r="C236" t="s">
        <v>1311</v>
      </c>
      <c r="D236" t="s">
        <v>5247</v>
      </c>
      <c r="E236">
        <v>1</v>
      </c>
      <c r="F236" t="str">
        <f>_xlfn.XLOOKUP(orders[[#This Row],[Customer ID]],customers[Customer ID],customers[Customer Name])</f>
        <v>Tomas Sutty</v>
      </c>
      <c r="G236" t="str">
        <f>IF(_xlfn.XLOOKUP(orders[[#This Row],[Customer ID]],customers[Customer ID],customers[Email])=0,"",_xlfn.XLOOKUP(orders[[#This Row],[Customer ID]],customers[Customer ID],customers[Email]))</f>
        <v>tsutty6i@google.es</v>
      </c>
      <c r="H236" t="str">
        <f>_xlfn.XLOOKUP(orders[[#This Row],[Customer ID]],customers[Customer ID],customers[Country])</f>
        <v>United States</v>
      </c>
      <c r="I236" t="str">
        <f>_xlfn.XLOOKUP(orders[[#This Row],[Product ID]],products[Product ID],products[Coffee Type])</f>
        <v>Liberica</v>
      </c>
      <c r="J236" t="str">
        <f>_xlfn.XLOOKUP(orders[[#This Row],[Product ID]],products[Product ID],products[Roast Type])</f>
        <v xml:space="preserve">Light </v>
      </c>
      <c r="K236" s="2">
        <f>_xlfn.XLOOKUP(orders[[#This Row],[Product ID]],products[Product ID],products[Size kg])</f>
        <v>2.5</v>
      </c>
      <c r="L236">
        <f>_xlfn.XLOOKUP(orders[[#This Row],[Product ID]],products[Product ID],products[Unit Price])</f>
        <v>36.454999999999998</v>
      </c>
      <c r="M236">
        <f>orders[[#This Row],[Unit Price]]*orders[[#This Row],[Quantity]]</f>
        <v>36.454999999999998</v>
      </c>
      <c r="N236">
        <f>_xlfn.XLOOKUP(orders[[#This Row],[Product ID]],products[Product ID],products[Profit]) * orders[[#This Row],[Quantity]]</f>
        <v>4.7390999999999996</v>
      </c>
    </row>
    <row r="237" spans="1:14" x14ac:dyDescent="0.3">
      <c r="A237" t="s">
        <v>5448</v>
      </c>
      <c r="B237" s="1">
        <v>43571</v>
      </c>
      <c r="C237" t="s">
        <v>1316</v>
      </c>
      <c r="D237" t="s">
        <v>5247</v>
      </c>
      <c r="E237">
        <v>5</v>
      </c>
      <c r="F237" t="str">
        <f>_xlfn.XLOOKUP(orders[[#This Row],[Customer ID]],customers[Customer ID],customers[Customer Name])</f>
        <v>Samuele Ales0</v>
      </c>
      <c r="G237" t="str">
        <f>IF(_xlfn.XLOOKUP(orders[[#This Row],[Customer ID]],customers[Customer ID],customers[Email])=0,"",_xlfn.XLOOKUP(orders[[#This Row],[Customer ID]],customers[Customer ID],customers[Email]))</f>
        <v/>
      </c>
      <c r="H237" t="str">
        <f>_xlfn.XLOOKUP(orders[[#This Row],[Customer ID]],customers[Customer ID],customers[Country])</f>
        <v>Ireland</v>
      </c>
      <c r="I237" t="str">
        <f>_xlfn.XLOOKUP(orders[[#This Row],[Product ID]],products[Product ID],products[Coffee Type])</f>
        <v>Liberica</v>
      </c>
      <c r="J237" t="str">
        <f>_xlfn.XLOOKUP(orders[[#This Row],[Product ID]],products[Product ID],products[Roast Type])</f>
        <v xml:space="preserve">Light </v>
      </c>
      <c r="K237" s="2">
        <f>_xlfn.XLOOKUP(orders[[#This Row],[Product ID]],products[Product ID],products[Size kg])</f>
        <v>2.5</v>
      </c>
      <c r="L237">
        <f>_xlfn.XLOOKUP(orders[[#This Row],[Product ID]],products[Product ID],products[Unit Price])</f>
        <v>36.454999999999998</v>
      </c>
      <c r="M237">
        <f>orders[[#This Row],[Unit Price]]*orders[[#This Row],[Quantity]]</f>
        <v>182.27499999999998</v>
      </c>
      <c r="N237">
        <f>_xlfn.XLOOKUP(orders[[#This Row],[Product ID]],products[Product ID],products[Profit]) * orders[[#This Row],[Quantity]]</f>
        <v>23.695499999999999</v>
      </c>
    </row>
    <row r="238" spans="1:14" x14ac:dyDescent="0.3">
      <c r="A238" t="s">
        <v>5449</v>
      </c>
      <c r="B238" s="1">
        <v>43873</v>
      </c>
      <c r="C238" t="s">
        <v>1321</v>
      </c>
      <c r="D238" t="s">
        <v>5250</v>
      </c>
      <c r="E238">
        <v>3</v>
      </c>
      <c r="F238" t="str">
        <f>_xlfn.XLOOKUP(orders[[#This Row],[Customer ID]],customers[Customer ID],customers[Customer Name])</f>
        <v>Carlie Harce</v>
      </c>
      <c r="G238" t="str">
        <f>IF(_xlfn.XLOOKUP(orders[[#This Row],[Customer ID]],customers[Customer ID],customers[Email])=0,"",_xlfn.XLOOKUP(orders[[#This Row],[Customer ID]],customers[Customer ID],customers[Email]))</f>
        <v>charce6k@cafepress.com</v>
      </c>
      <c r="H238" t="str">
        <f>_xlfn.XLOOKUP(orders[[#This Row],[Customer ID]],customers[Customer ID],customers[Country])</f>
        <v>Ireland</v>
      </c>
      <c r="I238" t="str">
        <f>_xlfn.XLOOKUP(orders[[#This Row],[Product ID]],products[Product ID],products[Coffee Type])</f>
        <v>Liberica</v>
      </c>
      <c r="J238" t="str">
        <f>_xlfn.XLOOKUP(orders[[#This Row],[Product ID]],products[Product ID],products[Roast Type])</f>
        <v xml:space="preserve">Dark </v>
      </c>
      <c r="K238" s="2">
        <f>_xlfn.XLOOKUP(orders[[#This Row],[Product ID]],products[Product ID],products[Size kg])</f>
        <v>2.5</v>
      </c>
      <c r="L238">
        <f>_xlfn.XLOOKUP(orders[[#This Row],[Product ID]],products[Product ID],products[Unit Price])</f>
        <v>29.785</v>
      </c>
      <c r="M238">
        <f>orders[[#This Row],[Unit Price]]*orders[[#This Row],[Quantity]]</f>
        <v>89.355000000000004</v>
      </c>
      <c r="N238">
        <f>_xlfn.XLOOKUP(orders[[#This Row],[Product ID]],products[Product ID],products[Profit]) * orders[[#This Row],[Quantity]]</f>
        <v>11.616</v>
      </c>
    </row>
    <row r="239" spans="1:14" x14ac:dyDescent="0.3">
      <c r="A239" t="s">
        <v>5450</v>
      </c>
      <c r="B239" s="1">
        <v>44563</v>
      </c>
      <c r="C239" t="s">
        <v>1328</v>
      </c>
      <c r="D239" t="s">
        <v>5293</v>
      </c>
      <c r="E239">
        <v>1</v>
      </c>
      <c r="F239" t="str">
        <f>_xlfn.XLOOKUP(orders[[#This Row],[Customer ID]],customers[Customer ID],customers[Customer Name])</f>
        <v>Craggy Bril</v>
      </c>
      <c r="G239" t="str">
        <f>IF(_xlfn.XLOOKUP(orders[[#This Row],[Customer ID]],customers[Customer ID],customers[Email])=0,"",_xlfn.XLOOKUP(orders[[#This Row],[Customer ID]],customers[Customer ID],customers[Email]))</f>
        <v/>
      </c>
      <c r="H239" t="str">
        <f>_xlfn.XLOOKUP(orders[[#This Row],[Customer ID]],customers[Customer ID],customers[Country])</f>
        <v>United States</v>
      </c>
      <c r="I239" t="str">
        <f>_xlfn.XLOOKUP(orders[[#This Row],[Product ID]],products[Product ID],products[Coffee Type])</f>
        <v>Robusta</v>
      </c>
      <c r="J239" t="str">
        <f>_xlfn.XLOOKUP(orders[[#This Row],[Product ID]],products[Product ID],products[Roast Type])</f>
        <v xml:space="preserve">Light </v>
      </c>
      <c r="K239" s="2">
        <f>_xlfn.XLOOKUP(orders[[#This Row],[Product ID]],products[Product ID],products[Size kg])</f>
        <v>0.2</v>
      </c>
      <c r="L239">
        <f>_xlfn.XLOOKUP(orders[[#This Row],[Product ID]],products[Product ID],products[Unit Price])</f>
        <v>3.585</v>
      </c>
      <c r="M239">
        <f>orders[[#This Row],[Unit Price]]*orders[[#This Row],[Quantity]]</f>
        <v>3.585</v>
      </c>
      <c r="N239">
        <f>_xlfn.XLOOKUP(orders[[#This Row],[Product ID]],products[Product ID],products[Profit]) * orders[[#This Row],[Quantity]]</f>
        <v>0.21510000000000001</v>
      </c>
    </row>
    <row r="240" spans="1:14" x14ac:dyDescent="0.3">
      <c r="A240" t="s">
        <v>5451</v>
      </c>
      <c r="B240" s="1">
        <v>44172</v>
      </c>
      <c r="C240" t="s">
        <v>1333</v>
      </c>
      <c r="D240" t="s">
        <v>5209</v>
      </c>
      <c r="E240">
        <v>2</v>
      </c>
      <c r="F240" t="str">
        <f>_xlfn.XLOOKUP(orders[[#This Row],[Customer ID]],customers[Customer ID],customers[Customer Name])</f>
        <v>Friederike Drysdale</v>
      </c>
      <c r="G240" t="str">
        <f>IF(_xlfn.XLOOKUP(orders[[#This Row],[Customer ID]],customers[Customer ID],customers[Email])=0,"",_xlfn.XLOOKUP(orders[[#This Row],[Customer ID]],customers[Customer ID],customers[Email]))</f>
        <v>fdrysdale6m@symantec.com</v>
      </c>
      <c r="H240" t="str">
        <f>_xlfn.XLOOKUP(orders[[#This Row],[Customer ID]],customers[Customer ID],customers[Country])</f>
        <v>United States</v>
      </c>
      <c r="I240" t="str">
        <f>_xlfn.XLOOKUP(orders[[#This Row],[Product ID]],products[Product ID],products[Coffee Type])</f>
        <v>Robusta</v>
      </c>
      <c r="J240" t="str">
        <f>_xlfn.XLOOKUP(orders[[#This Row],[Product ID]],products[Product ID],products[Roast Type])</f>
        <v xml:space="preserve">Medium </v>
      </c>
      <c r="K240" s="2">
        <f>_xlfn.XLOOKUP(orders[[#This Row],[Product ID]],products[Product ID],products[Size kg])</f>
        <v>2.5</v>
      </c>
      <c r="L240">
        <f>_xlfn.XLOOKUP(orders[[#This Row],[Product ID]],products[Product ID],products[Unit Price])</f>
        <v>22.885000000000002</v>
      </c>
      <c r="M240">
        <f>orders[[#This Row],[Unit Price]]*orders[[#This Row],[Quantity]]</f>
        <v>45.77</v>
      </c>
      <c r="N240">
        <f>_xlfn.XLOOKUP(orders[[#This Row],[Product ID]],products[Product ID],products[Profit]) * orders[[#This Row],[Quantity]]</f>
        <v>2.7462</v>
      </c>
    </row>
    <row r="241" spans="1:14" x14ac:dyDescent="0.3">
      <c r="A241" t="s">
        <v>5452</v>
      </c>
      <c r="B241" s="1">
        <v>43881</v>
      </c>
      <c r="C241" t="s">
        <v>1338</v>
      </c>
      <c r="D241" t="s">
        <v>5267</v>
      </c>
      <c r="E241">
        <v>4</v>
      </c>
      <c r="F241" t="str">
        <f>_xlfn.XLOOKUP(orders[[#This Row],[Customer ID]],customers[Customer ID],customers[Customer Name])</f>
        <v>Devon Magowan</v>
      </c>
      <c r="G241" t="str">
        <f>IF(_xlfn.XLOOKUP(orders[[#This Row],[Customer ID]],customers[Customer ID],customers[Email])=0,"",_xlfn.XLOOKUP(orders[[#This Row],[Customer ID]],customers[Customer ID],customers[Email]))</f>
        <v>dmagowan6n@fc2.com</v>
      </c>
      <c r="H241" t="str">
        <f>_xlfn.XLOOKUP(orders[[#This Row],[Customer ID]],customers[Customer ID],customers[Country])</f>
        <v>United States</v>
      </c>
      <c r="I241" t="str">
        <f>_xlfn.XLOOKUP(orders[[#This Row],[Product ID]],products[Product ID],products[Coffee Type])</f>
        <v>Excelsa</v>
      </c>
      <c r="J241" t="str">
        <f>_xlfn.XLOOKUP(orders[[#This Row],[Product ID]],products[Product ID],products[Roast Type])</f>
        <v xml:space="preserve">Light </v>
      </c>
      <c r="K241" s="2">
        <f>_xlfn.XLOOKUP(orders[[#This Row],[Product ID]],products[Product ID],products[Size kg])</f>
        <v>1</v>
      </c>
      <c r="L241">
        <f>_xlfn.XLOOKUP(orders[[#This Row],[Product ID]],products[Product ID],products[Unit Price])</f>
        <v>14.85</v>
      </c>
      <c r="M241">
        <f>orders[[#This Row],[Unit Price]]*orders[[#This Row],[Quantity]]</f>
        <v>59.4</v>
      </c>
      <c r="N241">
        <f>_xlfn.XLOOKUP(orders[[#This Row],[Product ID]],products[Product ID],products[Profit]) * orders[[#This Row],[Quantity]]</f>
        <v>6.5339999999999998</v>
      </c>
    </row>
    <row r="242" spans="1:14" x14ac:dyDescent="0.3">
      <c r="A242" t="s">
        <v>5453</v>
      </c>
      <c r="B242" s="1">
        <v>43993</v>
      </c>
      <c r="C242" t="s">
        <v>1344</v>
      </c>
      <c r="D242" t="s">
        <v>5286</v>
      </c>
      <c r="E242">
        <v>6</v>
      </c>
      <c r="F242" t="str">
        <f>_xlfn.XLOOKUP(orders[[#This Row],[Customer ID]],customers[Customer ID],customers[Customer Name])</f>
        <v>Codi Littrell</v>
      </c>
      <c r="G242" t="str">
        <f>IF(_xlfn.XLOOKUP(orders[[#This Row],[Customer ID]],customers[Customer ID],customers[Email])=0,"",_xlfn.XLOOKUP(orders[[#This Row],[Customer ID]],customers[Customer ID],customers[Email]))</f>
        <v/>
      </c>
      <c r="H242" t="str">
        <f>_xlfn.XLOOKUP(orders[[#This Row],[Customer ID]],customers[Customer ID],customers[Country])</f>
        <v>United States</v>
      </c>
      <c r="I242" t="str">
        <f>_xlfn.XLOOKUP(orders[[#This Row],[Product ID]],products[Product ID],products[Coffee Type])</f>
        <v>Arabica</v>
      </c>
      <c r="J242" t="str">
        <f>_xlfn.XLOOKUP(orders[[#This Row],[Product ID]],products[Product ID],products[Roast Type])</f>
        <v xml:space="preserve">Medium </v>
      </c>
      <c r="K242" s="2">
        <f>_xlfn.XLOOKUP(orders[[#This Row],[Product ID]],products[Product ID],products[Size kg])</f>
        <v>2.5</v>
      </c>
      <c r="L242">
        <f>_xlfn.XLOOKUP(orders[[#This Row],[Product ID]],products[Product ID],products[Unit Price])</f>
        <v>25.875</v>
      </c>
      <c r="M242">
        <f>orders[[#This Row],[Unit Price]]*orders[[#This Row],[Quantity]]</f>
        <v>155.25</v>
      </c>
      <c r="N242">
        <f>_xlfn.XLOOKUP(orders[[#This Row],[Product ID]],products[Product ID],products[Profit]) * orders[[#This Row],[Quantity]]</f>
        <v>13.972200000000001</v>
      </c>
    </row>
    <row r="243" spans="1:14" x14ac:dyDescent="0.3">
      <c r="A243" t="s">
        <v>5454</v>
      </c>
      <c r="B243" s="1">
        <v>44082</v>
      </c>
      <c r="C243" t="s">
        <v>1348</v>
      </c>
      <c r="D243" t="s">
        <v>5209</v>
      </c>
      <c r="E243">
        <v>2</v>
      </c>
      <c r="F243" t="str">
        <f>_xlfn.XLOOKUP(orders[[#This Row],[Customer ID]],customers[Customer ID],customers[Customer Name])</f>
        <v>Christel Speak</v>
      </c>
      <c r="G243" t="str">
        <f>IF(_xlfn.XLOOKUP(orders[[#This Row],[Customer ID]],customers[Customer ID],customers[Email])=0,"",_xlfn.XLOOKUP(orders[[#This Row],[Customer ID]],customers[Customer ID],customers[Email]))</f>
        <v/>
      </c>
      <c r="H243" t="str">
        <f>_xlfn.XLOOKUP(orders[[#This Row],[Customer ID]],customers[Customer ID],customers[Country])</f>
        <v>United States</v>
      </c>
      <c r="I243" t="str">
        <f>_xlfn.XLOOKUP(orders[[#This Row],[Product ID]],products[Product ID],products[Coffee Type])</f>
        <v>Robusta</v>
      </c>
      <c r="J243" t="str">
        <f>_xlfn.XLOOKUP(orders[[#This Row],[Product ID]],products[Product ID],products[Roast Type])</f>
        <v xml:space="preserve">Medium </v>
      </c>
      <c r="K243" s="2">
        <f>_xlfn.XLOOKUP(orders[[#This Row],[Product ID]],products[Product ID],products[Size kg])</f>
        <v>2.5</v>
      </c>
      <c r="L243">
        <f>_xlfn.XLOOKUP(orders[[#This Row],[Product ID]],products[Product ID],products[Unit Price])</f>
        <v>22.885000000000002</v>
      </c>
      <c r="M243">
        <f>orders[[#This Row],[Unit Price]]*orders[[#This Row],[Quantity]]</f>
        <v>45.77</v>
      </c>
      <c r="N243">
        <f>_xlfn.XLOOKUP(orders[[#This Row],[Product ID]],products[Product ID],products[Profit]) * orders[[#This Row],[Quantity]]</f>
        <v>2.7462</v>
      </c>
    </row>
    <row r="244" spans="1:14" x14ac:dyDescent="0.3">
      <c r="A244" t="s">
        <v>5455</v>
      </c>
      <c r="B244" s="1">
        <v>43918</v>
      </c>
      <c r="C244" t="s">
        <v>1353</v>
      </c>
      <c r="D244" t="s">
        <v>5327</v>
      </c>
      <c r="E244">
        <v>3</v>
      </c>
      <c r="F244" t="str">
        <f>_xlfn.XLOOKUP(orders[[#This Row],[Customer ID]],customers[Customer ID],customers[Customer Name])</f>
        <v>Sibella Rushbrooke</v>
      </c>
      <c r="G244" t="str">
        <f>IF(_xlfn.XLOOKUP(orders[[#This Row],[Customer ID]],customers[Customer ID],customers[Email])=0,"",_xlfn.XLOOKUP(orders[[#This Row],[Customer ID]],customers[Customer ID],customers[Email]))</f>
        <v>srushbrooke6q@youku.com</v>
      </c>
      <c r="H244" t="str">
        <f>_xlfn.XLOOKUP(orders[[#This Row],[Customer ID]],customers[Customer ID],customers[Country])</f>
        <v>United States</v>
      </c>
      <c r="I244" t="str">
        <f>_xlfn.XLOOKUP(orders[[#This Row],[Product ID]],products[Product ID],products[Coffee Type])</f>
        <v>Excelsa</v>
      </c>
      <c r="J244" t="str">
        <f>_xlfn.XLOOKUP(orders[[#This Row],[Product ID]],products[Product ID],products[Roast Type])</f>
        <v xml:space="preserve">Dark </v>
      </c>
      <c r="K244" s="2">
        <f>_xlfn.XLOOKUP(orders[[#This Row],[Product ID]],products[Product ID],products[Size kg])</f>
        <v>1</v>
      </c>
      <c r="L244">
        <f>_xlfn.XLOOKUP(orders[[#This Row],[Product ID]],products[Product ID],products[Unit Price])</f>
        <v>12.15</v>
      </c>
      <c r="M244">
        <f>orders[[#This Row],[Unit Price]]*orders[[#This Row],[Quantity]]</f>
        <v>36.450000000000003</v>
      </c>
      <c r="N244">
        <f>_xlfn.XLOOKUP(orders[[#This Row],[Product ID]],products[Product ID],products[Profit]) * orders[[#This Row],[Quantity]]</f>
        <v>4.0095000000000001</v>
      </c>
    </row>
    <row r="245" spans="1:14" x14ac:dyDescent="0.3">
      <c r="A245" t="s">
        <v>5456</v>
      </c>
      <c r="B245" s="1">
        <v>44114</v>
      </c>
      <c r="C245" t="s">
        <v>1358</v>
      </c>
      <c r="D245" t="s">
        <v>5193</v>
      </c>
      <c r="E245">
        <v>4</v>
      </c>
      <c r="F245" t="str">
        <f>_xlfn.XLOOKUP(orders[[#This Row],[Customer ID]],customers[Customer ID],customers[Customer Name])</f>
        <v>Tammie Drynan</v>
      </c>
      <c r="G245" t="str">
        <f>IF(_xlfn.XLOOKUP(orders[[#This Row],[Customer ID]],customers[Customer ID],customers[Email])=0,"",_xlfn.XLOOKUP(orders[[#This Row],[Customer ID]],customers[Customer ID],customers[Email]))</f>
        <v>tdrynan6r@deviantart.com</v>
      </c>
      <c r="H245" t="str">
        <f>_xlfn.XLOOKUP(orders[[#This Row],[Customer ID]],customers[Customer ID],customers[Country])</f>
        <v>United States</v>
      </c>
      <c r="I245" t="str">
        <f>_xlfn.XLOOKUP(orders[[#This Row],[Product ID]],products[Product ID],products[Coffee Type])</f>
        <v>Excelsa</v>
      </c>
      <c r="J245" t="str">
        <f>_xlfn.XLOOKUP(orders[[#This Row],[Product ID]],products[Product ID],products[Roast Type])</f>
        <v xml:space="preserve">Dark </v>
      </c>
      <c r="K245" s="2">
        <f>_xlfn.XLOOKUP(orders[[#This Row],[Product ID]],products[Product ID],products[Size kg])</f>
        <v>0.5</v>
      </c>
      <c r="L245">
        <f>_xlfn.XLOOKUP(orders[[#This Row],[Product ID]],products[Product ID],products[Unit Price])</f>
        <v>7.29</v>
      </c>
      <c r="M245">
        <f>orders[[#This Row],[Unit Price]]*orders[[#This Row],[Quantity]]</f>
        <v>29.16</v>
      </c>
      <c r="N245">
        <f>_xlfn.XLOOKUP(orders[[#This Row],[Product ID]],products[Product ID],products[Profit]) * orders[[#This Row],[Quantity]]</f>
        <v>3.2075999999999998</v>
      </c>
    </row>
    <row r="246" spans="1:14" x14ac:dyDescent="0.3">
      <c r="A246" t="s">
        <v>5457</v>
      </c>
      <c r="B246" s="1">
        <v>44702</v>
      </c>
      <c r="C246" t="s">
        <v>1363</v>
      </c>
      <c r="D246" t="s">
        <v>5302</v>
      </c>
      <c r="E246">
        <v>4</v>
      </c>
      <c r="F246" t="str">
        <f>_xlfn.XLOOKUP(orders[[#This Row],[Customer ID]],customers[Customer ID],customers[Customer Name])</f>
        <v>Effie Yurkov</v>
      </c>
      <c r="G246" t="str">
        <f>IF(_xlfn.XLOOKUP(orders[[#This Row],[Customer ID]],customers[Customer ID],customers[Email])=0,"",_xlfn.XLOOKUP(orders[[#This Row],[Customer ID]],customers[Customer ID],customers[Email]))</f>
        <v>eyurkov6s@hud.gov</v>
      </c>
      <c r="H246" t="str">
        <f>_xlfn.XLOOKUP(orders[[#This Row],[Customer ID]],customers[Customer ID],customers[Country])</f>
        <v>United States</v>
      </c>
      <c r="I246" t="str">
        <f>_xlfn.XLOOKUP(orders[[#This Row],[Product ID]],products[Product ID],products[Coffee Type])</f>
        <v>Liberica</v>
      </c>
      <c r="J246" t="str">
        <f>_xlfn.XLOOKUP(orders[[#This Row],[Product ID]],products[Product ID],products[Roast Type])</f>
        <v xml:space="preserve">Medium </v>
      </c>
      <c r="K246" s="2">
        <f>_xlfn.XLOOKUP(orders[[#This Row],[Product ID]],products[Product ID],products[Size kg])</f>
        <v>2.5</v>
      </c>
      <c r="L246">
        <f>_xlfn.XLOOKUP(orders[[#This Row],[Product ID]],products[Product ID],products[Unit Price])</f>
        <v>33.465000000000003</v>
      </c>
      <c r="M246">
        <f>orders[[#This Row],[Unit Price]]*orders[[#This Row],[Quantity]]</f>
        <v>133.86000000000001</v>
      </c>
      <c r="N246">
        <f>_xlfn.XLOOKUP(orders[[#This Row],[Product ID]],products[Product ID],products[Profit]) * orders[[#This Row],[Quantity]]</f>
        <v>17.401599999999998</v>
      </c>
    </row>
    <row r="247" spans="1:14" x14ac:dyDescent="0.3">
      <c r="A247" t="s">
        <v>5458</v>
      </c>
      <c r="B247" s="1">
        <v>43951</v>
      </c>
      <c r="C247" t="s">
        <v>1368</v>
      </c>
      <c r="D247" t="s">
        <v>5195</v>
      </c>
      <c r="E247">
        <v>5</v>
      </c>
      <c r="F247" t="str">
        <f>_xlfn.XLOOKUP(orders[[#This Row],[Customer ID]],customers[Customer ID],customers[Customer Name])</f>
        <v>Lexie Mallan</v>
      </c>
      <c r="G247" t="str">
        <f>IF(_xlfn.XLOOKUP(orders[[#This Row],[Customer ID]],customers[Customer ID],customers[Email])=0,"",_xlfn.XLOOKUP(orders[[#This Row],[Customer ID]],customers[Customer ID],customers[Email]))</f>
        <v>lmallan6t@state.gov</v>
      </c>
      <c r="H247" t="str">
        <f>_xlfn.XLOOKUP(orders[[#This Row],[Customer ID]],customers[Customer ID],customers[Country])</f>
        <v>United States</v>
      </c>
      <c r="I247" t="str">
        <f>_xlfn.XLOOKUP(orders[[#This Row],[Product ID]],products[Product ID],products[Coffee Type])</f>
        <v>Liberica</v>
      </c>
      <c r="J247" t="str">
        <f>_xlfn.XLOOKUP(orders[[#This Row],[Product ID]],products[Product ID],products[Roast Type])</f>
        <v xml:space="preserve">Light </v>
      </c>
      <c r="K247" s="2">
        <f>_xlfn.XLOOKUP(orders[[#This Row],[Product ID]],products[Product ID],products[Size kg])</f>
        <v>0.2</v>
      </c>
      <c r="L247">
        <f>_xlfn.XLOOKUP(orders[[#This Row],[Product ID]],products[Product ID],products[Unit Price])</f>
        <v>4.7549999999999999</v>
      </c>
      <c r="M247">
        <f>orders[[#This Row],[Unit Price]]*orders[[#This Row],[Quantity]]</f>
        <v>23.774999999999999</v>
      </c>
      <c r="N247">
        <f>_xlfn.XLOOKUP(orders[[#This Row],[Product ID]],products[Product ID],products[Profit]) * orders[[#This Row],[Quantity]]</f>
        <v>3.0905</v>
      </c>
    </row>
    <row r="248" spans="1:14" x14ac:dyDescent="0.3">
      <c r="A248" t="s">
        <v>5459</v>
      </c>
      <c r="B248" s="1">
        <v>44542</v>
      </c>
      <c r="C248" t="s">
        <v>1374</v>
      </c>
      <c r="D248" t="s">
        <v>5191</v>
      </c>
      <c r="E248">
        <v>3</v>
      </c>
      <c r="F248" t="str">
        <f>_xlfn.XLOOKUP(orders[[#This Row],[Customer ID]],customers[Customer ID],customers[Customer Name])</f>
        <v>Georgena Bentjens</v>
      </c>
      <c r="G248" t="str">
        <f>IF(_xlfn.XLOOKUP(orders[[#This Row],[Customer ID]],customers[Customer ID],customers[Email])=0,"",_xlfn.XLOOKUP(orders[[#This Row],[Customer ID]],customers[Customer ID],customers[Email]))</f>
        <v>gbentjens6u@netlog.com</v>
      </c>
      <c r="H248" t="str">
        <f>_xlfn.XLOOKUP(orders[[#This Row],[Customer ID]],customers[Customer ID],customers[Country])</f>
        <v>United Kingdom</v>
      </c>
      <c r="I248" t="str">
        <f>_xlfn.XLOOKUP(orders[[#This Row],[Product ID]],products[Product ID],products[Coffee Type])</f>
        <v>Liberica</v>
      </c>
      <c r="J248" t="str">
        <f>_xlfn.XLOOKUP(orders[[#This Row],[Product ID]],products[Product ID],products[Roast Type])</f>
        <v xml:space="preserve">Dark </v>
      </c>
      <c r="K248" s="2">
        <f>_xlfn.XLOOKUP(orders[[#This Row],[Product ID]],products[Product ID],products[Size kg])</f>
        <v>1</v>
      </c>
      <c r="L248">
        <f>_xlfn.XLOOKUP(orders[[#This Row],[Product ID]],products[Product ID],products[Unit Price])</f>
        <v>12.95</v>
      </c>
      <c r="M248">
        <f>orders[[#This Row],[Unit Price]]*orders[[#This Row],[Quantity]]</f>
        <v>38.849999999999994</v>
      </c>
      <c r="N248">
        <f>_xlfn.XLOOKUP(orders[[#This Row],[Product ID]],products[Product ID],products[Profit]) * orders[[#This Row],[Quantity]]</f>
        <v>5.0504999999999995</v>
      </c>
    </row>
    <row r="249" spans="1:14" x14ac:dyDescent="0.3">
      <c r="A249" t="s">
        <v>5460</v>
      </c>
      <c r="B249" s="1">
        <v>44131</v>
      </c>
      <c r="C249" t="s">
        <v>1381</v>
      </c>
      <c r="D249" t="s">
        <v>5293</v>
      </c>
      <c r="E249">
        <v>6</v>
      </c>
      <c r="F249" t="str">
        <f>_xlfn.XLOOKUP(orders[[#This Row],[Customer ID]],customers[Customer ID],customers[Customer Name])</f>
        <v>Delmar Beasant</v>
      </c>
      <c r="G249" t="str">
        <f>IF(_xlfn.XLOOKUP(orders[[#This Row],[Customer ID]],customers[Customer ID],customers[Email])=0,"",_xlfn.XLOOKUP(orders[[#This Row],[Customer ID]],customers[Customer ID],customers[Email]))</f>
        <v/>
      </c>
      <c r="H249" t="str">
        <f>_xlfn.XLOOKUP(orders[[#This Row],[Customer ID]],customers[Customer ID],customers[Country])</f>
        <v>Ireland</v>
      </c>
      <c r="I249" t="str">
        <f>_xlfn.XLOOKUP(orders[[#This Row],[Product ID]],products[Product ID],products[Coffee Type])</f>
        <v>Robusta</v>
      </c>
      <c r="J249" t="str">
        <f>_xlfn.XLOOKUP(orders[[#This Row],[Product ID]],products[Product ID],products[Roast Type])</f>
        <v xml:space="preserve">Light </v>
      </c>
      <c r="K249" s="2">
        <f>_xlfn.XLOOKUP(orders[[#This Row],[Product ID]],products[Product ID],products[Size kg])</f>
        <v>0.2</v>
      </c>
      <c r="L249">
        <f>_xlfn.XLOOKUP(orders[[#This Row],[Product ID]],products[Product ID],products[Unit Price])</f>
        <v>3.585</v>
      </c>
      <c r="M249">
        <f>orders[[#This Row],[Unit Price]]*orders[[#This Row],[Quantity]]</f>
        <v>21.509999999999998</v>
      </c>
      <c r="N249">
        <f>_xlfn.XLOOKUP(orders[[#This Row],[Product ID]],products[Product ID],products[Profit]) * orders[[#This Row],[Quantity]]</f>
        <v>1.2906</v>
      </c>
    </row>
    <row r="250" spans="1:14" x14ac:dyDescent="0.3">
      <c r="A250" t="s">
        <v>5461</v>
      </c>
      <c r="B250" s="1">
        <v>44019</v>
      </c>
      <c r="C250" t="s">
        <v>1387</v>
      </c>
      <c r="D250" t="s">
        <v>5200</v>
      </c>
      <c r="E250">
        <v>1</v>
      </c>
      <c r="F250" t="str">
        <f>_xlfn.XLOOKUP(orders[[#This Row],[Customer ID]],customers[Customer ID],customers[Customer Name])</f>
        <v>Lyn Entwistle</v>
      </c>
      <c r="G250" t="str">
        <f>IF(_xlfn.XLOOKUP(orders[[#This Row],[Customer ID]],customers[Customer ID],customers[Email])=0,"",_xlfn.XLOOKUP(orders[[#This Row],[Customer ID]],customers[Customer ID],customers[Email]))</f>
        <v>lentwistle6w@omniture.com</v>
      </c>
      <c r="H250" t="str">
        <f>_xlfn.XLOOKUP(orders[[#This Row],[Customer ID]],customers[Customer ID],customers[Country])</f>
        <v>United States</v>
      </c>
      <c r="I250" t="str">
        <f>_xlfn.XLOOKUP(orders[[#This Row],[Product ID]],products[Product ID],products[Coffee Type])</f>
        <v>Arabica</v>
      </c>
      <c r="J250" t="str">
        <f>_xlfn.XLOOKUP(orders[[#This Row],[Product ID]],products[Product ID],products[Roast Type])</f>
        <v xml:space="preserve">Dark </v>
      </c>
      <c r="K250" s="2">
        <f>_xlfn.XLOOKUP(orders[[#This Row],[Product ID]],products[Product ID],products[Size kg])</f>
        <v>1</v>
      </c>
      <c r="L250">
        <f>_xlfn.XLOOKUP(orders[[#This Row],[Product ID]],products[Product ID],products[Unit Price])</f>
        <v>9.9499999999999993</v>
      </c>
      <c r="M250">
        <f>orders[[#This Row],[Unit Price]]*orders[[#This Row],[Quantity]]</f>
        <v>9.9499999999999993</v>
      </c>
      <c r="N250">
        <f>_xlfn.XLOOKUP(orders[[#This Row],[Product ID]],products[Product ID],products[Profit]) * orders[[#This Row],[Quantity]]</f>
        <v>0.89549999999999996</v>
      </c>
    </row>
    <row r="251" spans="1:14" x14ac:dyDescent="0.3">
      <c r="A251" t="s">
        <v>5462</v>
      </c>
      <c r="B251" s="1">
        <v>43861</v>
      </c>
      <c r="C251" t="s">
        <v>1429</v>
      </c>
      <c r="D251" t="s">
        <v>5264</v>
      </c>
      <c r="E251">
        <v>1</v>
      </c>
      <c r="F251" t="str">
        <f>_xlfn.XLOOKUP(orders[[#This Row],[Customer ID]],customers[Customer ID],customers[Customer Name])</f>
        <v>Zacharias Kiffe</v>
      </c>
      <c r="G251" t="str">
        <f>IF(_xlfn.XLOOKUP(orders[[#This Row],[Customer ID]],customers[Customer ID],customers[Email])=0,"",_xlfn.XLOOKUP(orders[[#This Row],[Customer ID]],customers[Customer ID],customers[Email]))</f>
        <v>zkiffe74@cyberchimps.com</v>
      </c>
      <c r="H251" t="str">
        <f>_xlfn.XLOOKUP(orders[[#This Row],[Customer ID]],customers[Customer ID],customers[Country])</f>
        <v>United States</v>
      </c>
      <c r="I251" t="str">
        <f>_xlfn.XLOOKUP(orders[[#This Row],[Product ID]],products[Product ID],products[Coffee Type])</f>
        <v>Liberica</v>
      </c>
      <c r="J251" t="str">
        <f>_xlfn.XLOOKUP(orders[[#This Row],[Product ID]],products[Product ID],products[Roast Type])</f>
        <v xml:space="preserve">Light </v>
      </c>
      <c r="K251" s="2">
        <f>_xlfn.XLOOKUP(orders[[#This Row],[Product ID]],products[Product ID],products[Size kg])</f>
        <v>1</v>
      </c>
      <c r="L251">
        <f>_xlfn.XLOOKUP(orders[[#This Row],[Product ID]],products[Product ID],products[Unit Price])</f>
        <v>15.85</v>
      </c>
      <c r="M251">
        <f>orders[[#This Row],[Unit Price]]*orders[[#This Row],[Quantity]]</f>
        <v>15.85</v>
      </c>
      <c r="N251">
        <f>_xlfn.XLOOKUP(orders[[#This Row],[Product ID]],products[Product ID],products[Profit]) * orders[[#This Row],[Quantity]]</f>
        <v>2.0605000000000002</v>
      </c>
    </row>
    <row r="252" spans="1:14" x14ac:dyDescent="0.3">
      <c r="A252" t="s">
        <v>5463</v>
      </c>
      <c r="B252" s="1">
        <v>43879</v>
      </c>
      <c r="C252" t="s">
        <v>1397</v>
      </c>
      <c r="D252" t="s">
        <v>5281</v>
      </c>
      <c r="E252">
        <v>1</v>
      </c>
      <c r="F252" t="str">
        <f>_xlfn.XLOOKUP(orders[[#This Row],[Customer ID]],customers[Customer ID],customers[Customer Name])</f>
        <v>Mercedes Acott</v>
      </c>
      <c r="G252" t="str">
        <f>IF(_xlfn.XLOOKUP(orders[[#This Row],[Customer ID]],customers[Customer ID],customers[Email])=0,"",_xlfn.XLOOKUP(orders[[#This Row],[Customer ID]],customers[Customer ID],customers[Email]))</f>
        <v>macott6y@pagesperso-orange.fr</v>
      </c>
      <c r="H252" t="str">
        <f>_xlfn.XLOOKUP(orders[[#This Row],[Customer ID]],customers[Customer ID],customers[Country])</f>
        <v>United States</v>
      </c>
      <c r="I252" t="str">
        <f>_xlfn.XLOOKUP(orders[[#This Row],[Product ID]],products[Product ID],products[Coffee Type])</f>
        <v>Robusta</v>
      </c>
      <c r="J252" t="str">
        <f>_xlfn.XLOOKUP(orders[[#This Row],[Product ID]],products[Product ID],products[Roast Type])</f>
        <v xml:space="preserve">Medium </v>
      </c>
      <c r="K252" s="2">
        <f>_xlfn.XLOOKUP(orders[[#This Row],[Product ID]],products[Product ID],products[Size kg])</f>
        <v>0.2</v>
      </c>
      <c r="L252">
        <f>_xlfn.XLOOKUP(orders[[#This Row],[Product ID]],products[Product ID],products[Unit Price])</f>
        <v>2.9849999999999999</v>
      </c>
      <c r="M252">
        <f>orders[[#This Row],[Unit Price]]*orders[[#This Row],[Quantity]]</f>
        <v>2.9849999999999999</v>
      </c>
      <c r="N252">
        <f>_xlfn.XLOOKUP(orders[[#This Row],[Product ID]],products[Product ID],products[Profit]) * orders[[#This Row],[Quantity]]</f>
        <v>0.17910000000000001</v>
      </c>
    </row>
    <row r="253" spans="1:14" x14ac:dyDescent="0.3">
      <c r="A253" t="s">
        <v>5464</v>
      </c>
      <c r="B253" s="1">
        <v>44360</v>
      </c>
      <c r="C253" t="s">
        <v>1402</v>
      </c>
      <c r="D253" t="s">
        <v>5188</v>
      </c>
      <c r="E253">
        <v>5</v>
      </c>
      <c r="F253" t="str">
        <f>_xlfn.XLOOKUP(orders[[#This Row],[Customer ID]],customers[Customer ID],customers[Customer Name])</f>
        <v>Connor Heaviside</v>
      </c>
      <c r="G253" t="str">
        <f>IF(_xlfn.XLOOKUP(orders[[#This Row],[Customer ID]],customers[Customer ID],customers[Email])=0,"",_xlfn.XLOOKUP(orders[[#This Row],[Customer ID]],customers[Customer ID],customers[Email]))</f>
        <v>cheaviside6z@rediff.com</v>
      </c>
      <c r="H253" t="str">
        <f>_xlfn.XLOOKUP(orders[[#This Row],[Customer ID]],customers[Customer ID],customers[Country])</f>
        <v>United States</v>
      </c>
      <c r="I253" t="str">
        <f>_xlfn.XLOOKUP(orders[[#This Row],[Product ID]],products[Product ID],products[Coffee Type])</f>
        <v>Excelsa</v>
      </c>
      <c r="J253" t="str">
        <f>_xlfn.XLOOKUP(orders[[#This Row],[Product ID]],products[Product ID],products[Roast Type])</f>
        <v xml:space="preserve">Medium </v>
      </c>
      <c r="K253" s="2">
        <f>_xlfn.XLOOKUP(orders[[#This Row],[Product ID]],products[Product ID],products[Size kg])</f>
        <v>1</v>
      </c>
      <c r="L253">
        <f>_xlfn.XLOOKUP(orders[[#This Row],[Product ID]],products[Product ID],products[Unit Price])</f>
        <v>13.75</v>
      </c>
      <c r="M253">
        <f>orders[[#This Row],[Unit Price]]*orders[[#This Row],[Quantity]]</f>
        <v>68.75</v>
      </c>
      <c r="N253">
        <f>_xlfn.XLOOKUP(orders[[#This Row],[Product ID]],products[Product ID],products[Profit]) * orders[[#This Row],[Quantity]]</f>
        <v>7.5625</v>
      </c>
    </row>
    <row r="254" spans="1:14" x14ac:dyDescent="0.3">
      <c r="A254" t="s">
        <v>5465</v>
      </c>
      <c r="B254" s="1">
        <v>44779</v>
      </c>
      <c r="C254" t="s">
        <v>1408</v>
      </c>
      <c r="D254" t="s">
        <v>5200</v>
      </c>
      <c r="E254">
        <v>3</v>
      </c>
      <c r="F254" t="str">
        <f>_xlfn.XLOOKUP(orders[[#This Row],[Customer ID]],customers[Customer ID],customers[Customer Name])</f>
        <v>Devy Bulbrook</v>
      </c>
      <c r="G254" t="str">
        <f>IF(_xlfn.XLOOKUP(orders[[#This Row],[Customer ID]],customers[Customer ID],customers[Email])=0,"",_xlfn.XLOOKUP(orders[[#This Row],[Customer ID]],customers[Customer ID],customers[Email]))</f>
        <v/>
      </c>
      <c r="H254" t="str">
        <f>_xlfn.XLOOKUP(orders[[#This Row],[Customer ID]],customers[Customer ID],customers[Country])</f>
        <v>United States</v>
      </c>
      <c r="I254" t="str">
        <f>_xlfn.XLOOKUP(orders[[#This Row],[Product ID]],products[Product ID],products[Coffee Type])</f>
        <v>Arabica</v>
      </c>
      <c r="J254" t="str">
        <f>_xlfn.XLOOKUP(orders[[#This Row],[Product ID]],products[Product ID],products[Roast Type])</f>
        <v xml:space="preserve">Dark </v>
      </c>
      <c r="K254" s="2">
        <f>_xlfn.XLOOKUP(orders[[#This Row],[Product ID]],products[Product ID],products[Size kg])</f>
        <v>1</v>
      </c>
      <c r="L254">
        <f>_xlfn.XLOOKUP(orders[[#This Row],[Product ID]],products[Product ID],products[Unit Price])</f>
        <v>9.9499999999999993</v>
      </c>
      <c r="M254">
        <f>orders[[#This Row],[Unit Price]]*orders[[#This Row],[Quantity]]</f>
        <v>29.849999999999998</v>
      </c>
      <c r="N254">
        <f>_xlfn.XLOOKUP(orders[[#This Row],[Product ID]],products[Product ID],products[Profit]) * orders[[#This Row],[Quantity]]</f>
        <v>2.6864999999999997</v>
      </c>
    </row>
    <row r="255" spans="1:14" x14ac:dyDescent="0.3">
      <c r="A255" t="s">
        <v>5466</v>
      </c>
      <c r="B255" s="1">
        <v>44523</v>
      </c>
      <c r="C255" t="s">
        <v>1412</v>
      </c>
      <c r="D255" t="s">
        <v>5242</v>
      </c>
      <c r="E255">
        <v>4</v>
      </c>
      <c r="F255" t="str">
        <f>_xlfn.XLOOKUP(orders[[#This Row],[Customer ID]],customers[Customer ID],customers[Customer Name])</f>
        <v>Leia Kernan</v>
      </c>
      <c r="G255" t="str">
        <f>IF(_xlfn.XLOOKUP(orders[[#This Row],[Customer ID]],customers[Customer ID],customers[Email])=0,"",_xlfn.XLOOKUP(orders[[#This Row],[Customer ID]],customers[Customer ID],customers[Email]))</f>
        <v>lkernan71@wsj.com</v>
      </c>
      <c r="H255" t="str">
        <f>_xlfn.XLOOKUP(orders[[#This Row],[Customer ID]],customers[Customer ID],customers[Country])</f>
        <v>United States</v>
      </c>
      <c r="I255" t="str">
        <f>_xlfn.XLOOKUP(orders[[#This Row],[Product ID]],products[Product ID],products[Coffee Type])</f>
        <v>Liberica</v>
      </c>
      <c r="J255" t="str">
        <f>_xlfn.XLOOKUP(orders[[#This Row],[Product ID]],products[Product ID],products[Roast Type])</f>
        <v xml:space="preserve">Medium </v>
      </c>
      <c r="K255" s="2">
        <f>_xlfn.XLOOKUP(orders[[#This Row],[Product ID]],products[Product ID],products[Size kg])</f>
        <v>1</v>
      </c>
      <c r="L255">
        <f>_xlfn.XLOOKUP(orders[[#This Row],[Product ID]],products[Product ID],products[Unit Price])</f>
        <v>14.55</v>
      </c>
      <c r="M255">
        <f>orders[[#This Row],[Unit Price]]*orders[[#This Row],[Quantity]]</f>
        <v>58.2</v>
      </c>
      <c r="N255">
        <f>_xlfn.XLOOKUP(orders[[#This Row],[Product ID]],products[Product ID],products[Profit]) * orders[[#This Row],[Quantity]]</f>
        <v>7.5659999999999998</v>
      </c>
    </row>
    <row r="256" spans="1:14" x14ac:dyDescent="0.3">
      <c r="A256" t="s">
        <v>5467</v>
      </c>
      <c r="B256" s="1">
        <v>44482</v>
      </c>
      <c r="C256" t="s">
        <v>1418</v>
      </c>
      <c r="D256" t="s">
        <v>5278</v>
      </c>
      <c r="E256">
        <v>4</v>
      </c>
      <c r="F256" t="str">
        <f>_xlfn.XLOOKUP(orders[[#This Row],[Customer ID]],customers[Customer ID],customers[Customer Name])</f>
        <v>Rosaline McLae</v>
      </c>
      <c r="G256" t="str">
        <f>IF(_xlfn.XLOOKUP(orders[[#This Row],[Customer ID]],customers[Customer ID],customers[Email])=0,"",_xlfn.XLOOKUP(orders[[#This Row],[Customer ID]],customers[Customer ID],customers[Email]))</f>
        <v>rmclae72@dailymotion.com</v>
      </c>
      <c r="H256" t="str">
        <f>_xlfn.XLOOKUP(orders[[#This Row],[Customer ID]],customers[Customer ID],customers[Country])</f>
        <v>United Kingdom</v>
      </c>
      <c r="I256" t="str">
        <f>_xlfn.XLOOKUP(orders[[#This Row],[Product ID]],products[Product ID],products[Coffee Type])</f>
        <v>Robusta</v>
      </c>
      <c r="J256" t="str">
        <f>_xlfn.XLOOKUP(orders[[#This Row],[Product ID]],products[Product ID],products[Roast Type])</f>
        <v xml:space="preserve">Light </v>
      </c>
      <c r="K256" s="2">
        <f>_xlfn.XLOOKUP(orders[[#This Row],[Product ID]],products[Product ID],products[Size kg])</f>
        <v>0.5</v>
      </c>
      <c r="L256">
        <f>_xlfn.XLOOKUP(orders[[#This Row],[Product ID]],products[Product ID],products[Unit Price])</f>
        <v>7.17</v>
      </c>
      <c r="M256">
        <f>orders[[#This Row],[Unit Price]]*orders[[#This Row],[Quantity]]</f>
        <v>28.68</v>
      </c>
      <c r="N256">
        <f>_xlfn.XLOOKUP(orders[[#This Row],[Product ID]],products[Product ID],products[Profit]) * orders[[#This Row],[Quantity]]</f>
        <v>1.7208000000000001</v>
      </c>
    </row>
    <row r="257" spans="1:14" x14ac:dyDescent="0.3">
      <c r="A257" t="s">
        <v>5468</v>
      </c>
      <c r="B257" s="1">
        <v>44439</v>
      </c>
      <c r="C257" t="s">
        <v>1424</v>
      </c>
      <c r="D257" t="s">
        <v>5278</v>
      </c>
      <c r="E257">
        <v>3</v>
      </c>
      <c r="F257" t="str">
        <f>_xlfn.XLOOKUP(orders[[#This Row],[Customer ID]],customers[Customer ID],customers[Customer Name])</f>
        <v>Cleve Blowfelde</v>
      </c>
      <c r="G257" t="str">
        <f>IF(_xlfn.XLOOKUP(orders[[#This Row],[Customer ID]],customers[Customer ID],customers[Email])=0,"",_xlfn.XLOOKUP(orders[[#This Row],[Customer ID]],customers[Customer ID],customers[Email]))</f>
        <v>cblowfelde73@ustream.tv</v>
      </c>
      <c r="H257" t="str">
        <f>_xlfn.XLOOKUP(orders[[#This Row],[Customer ID]],customers[Customer ID],customers[Country])</f>
        <v>United States</v>
      </c>
      <c r="I257" t="str">
        <f>_xlfn.XLOOKUP(orders[[#This Row],[Product ID]],products[Product ID],products[Coffee Type])</f>
        <v>Robusta</v>
      </c>
      <c r="J257" t="str">
        <f>_xlfn.XLOOKUP(orders[[#This Row],[Product ID]],products[Product ID],products[Roast Type])</f>
        <v xml:space="preserve">Light </v>
      </c>
      <c r="K257" s="2">
        <f>_xlfn.XLOOKUP(orders[[#This Row],[Product ID]],products[Product ID],products[Size kg])</f>
        <v>0.5</v>
      </c>
      <c r="L257">
        <f>_xlfn.XLOOKUP(orders[[#This Row],[Product ID]],products[Product ID],products[Unit Price])</f>
        <v>7.17</v>
      </c>
      <c r="M257">
        <f>orders[[#This Row],[Unit Price]]*orders[[#This Row],[Quantity]]</f>
        <v>21.509999999999998</v>
      </c>
      <c r="N257">
        <f>_xlfn.XLOOKUP(orders[[#This Row],[Product ID]],products[Product ID],products[Profit]) * orders[[#This Row],[Quantity]]</f>
        <v>1.2906</v>
      </c>
    </row>
    <row r="258" spans="1:14" x14ac:dyDescent="0.3">
      <c r="A258" t="s">
        <v>5469</v>
      </c>
      <c r="B258" s="1">
        <v>43846</v>
      </c>
      <c r="C258" t="s">
        <v>1429</v>
      </c>
      <c r="D258" t="s">
        <v>5232</v>
      </c>
      <c r="E258">
        <v>2</v>
      </c>
      <c r="F258" t="str">
        <f>_xlfn.XLOOKUP(orders[[#This Row],[Customer ID]],customers[Customer ID],customers[Customer Name])</f>
        <v>Zacharias Kiffe</v>
      </c>
      <c r="G258" t="str">
        <f>IF(_xlfn.XLOOKUP(orders[[#This Row],[Customer ID]],customers[Customer ID],customers[Email])=0,"",_xlfn.XLOOKUP(orders[[#This Row],[Customer ID]],customers[Customer ID],customers[Email]))</f>
        <v>zkiffe74@cyberchimps.com</v>
      </c>
      <c r="H258" t="str">
        <f>_xlfn.XLOOKUP(orders[[#This Row],[Customer ID]],customers[Customer ID],customers[Country])</f>
        <v>United States</v>
      </c>
      <c r="I258" t="str">
        <f>_xlfn.XLOOKUP(orders[[#This Row],[Product ID]],products[Product ID],products[Coffee Type])</f>
        <v>Liberica</v>
      </c>
      <c r="J258" t="str">
        <f>_xlfn.XLOOKUP(orders[[#This Row],[Product ID]],products[Product ID],products[Roast Type])</f>
        <v xml:space="preserve">Medium </v>
      </c>
      <c r="K258" s="2">
        <f>_xlfn.XLOOKUP(orders[[#This Row],[Product ID]],products[Product ID],products[Size kg])</f>
        <v>0.5</v>
      </c>
      <c r="L258">
        <f>_xlfn.XLOOKUP(orders[[#This Row],[Product ID]],products[Product ID],products[Unit Price])</f>
        <v>8.73</v>
      </c>
      <c r="M258">
        <f>orders[[#This Row],[Unit Price]]*orders[[#This Row],[Quantity]]</f>
        <v>17.46</v>
      </c>
      <c r="N258">
        <f>_xlfn.XLOOKUP(orders[[#This Row],[Product ID]],products[Product ID],products[Profit]) * orders[[#This Row],[Quantity]]</f>
        <v>2.2698</v>
      </c>
    </row>
    <row r="259" spans="1:14" x14ac:dyDescent="0.3">
      <c r="A259" t="s">
        <v>5470</v>
      </c>
      <c r="B259" s="1">
        <v>44676</v>
      </c>
      <c r="C259" t="s">
        <v>1435</v>
      </c>
      <c r="D259" t="s">
        <v>5471</v>
      </c>
      <c r="E259">
        <v>1</v>
      </c>
      <c r="F259" t="str">
        <f>_xlfn.XLOOKUP(orders[[#This Row],[Customer ID]],customers[Customer ID],customers[Customer Name])</f>
        <v>Denyse O'Calleran</v>
      </c>
      <c r="G259" t="str">
        <f>IF(_xlfn.XLOOKUP(orders[[#This Row],[Customer ID]],customers[Customer ID],customers[Email])=0,"",_xlfn.XLOOKUP(orders[[#This Row],[Customer ID]],customers[Customer ID],customers[Email]))</f>
        <v>docalleran75@ucla.edu</v>
      </c>
      <c r="H259" t="str">
        <f>_xlfn.XLOOKUP(orders[[#This Row],[Customer ID]],customers[Customer ID],customers[Country])</f>
        <v>United States</v>
      </c>
      <c r="I259" t="str">
        <f>_xlfn.XLOOKUP(orders[[#This Row],[Product ID]],products[Product ID],products[Coffee Type])</f>
        <v>Excelsa</v>
      </c>
      <c r="J259" t="str">
        <f>_xlfn.XLOOKUP(orders[[#This Row],[Product ID]],products[Product ID],products[Roast Type])</f>
        <v xml:space="preserve">Dark </v>
      </c>
      <c r="K259" s="2">
        <f>_xlfn.XLOOKUP(orders[[#This Row],[Product ID]],products[Product ID],products[Size kg])</f>
        <v>2.5</v>
      </c>
      <c r="L259">
        <f>_xlfn.XLOOKUP(orders[[#This Row],[Product ID]],products[Product ID],products[Unit Price])</f>
        <v>27.945</v>
      </c>
      <c r="M259">
        <f>orders[[#This Row],[Unit Price]]*orders[[#This Row],[Quantity]]</f>
        <v>27.945</v>
      </c>
      <c r="N259">
        <f>_xlfn.XLOOKUP(orders[[#This Row],[Product ID]],products[Product ID],products[Profit]) * orders[[#This Row],[Quantity]]</f>
        <v>3.0739999999999998</v>
      </c>
    </row>
    <row r="260" spans="1:14" x14ac:dyDescent="0.3">
      <c r="A260" t="s">
        <v>5472</v>
      </c>
      <c r="B260" s="1">
        <v>44513</v>
      </c>
      <c r="C260" t="s">
        <v>1440</v>
      </c>
      <c r="D260" t="s">
        <v>5471</v>
      </c>
      <c r="E260">
        <v>5</v>
      </c>
      <c r="F260" t="str">
        <f>_xlfn.XLOOKUP(orders[[#This Row],[Customer ID]],customers[Customer ID],customers[Customer Name])</f>
        <v>Cobby Cromwell</v>
      </c>
      <c r="G260" t="str">
        <f>IF(_xlfn.XLOOKUP(orders[[#This Row],[Customer ID]],customers[Customer ID],customers[Email])=0,"",_xlfn.XLOOKUP(orders[[#This Row],[Customer ID]],customers[Customer ID],customers[Email]))</f>
        <v>ccromwell76@desdev.cn</v>
      </c>
      <c r="H260" t="str">
        <f>_xlfn.XLOOKUP(orders[[#This Row],[Customer ID]],customers[Customer ID],customers[Country])</f>
        <v>United States</v>
      </c>
      <c r="I260" t="str">
        <f>_xlfn.XLOOKUP(orders[[#This Row],[Product ID]],products[Product ID],products[Coffee Type])</f>
        <v>Excelsa</v>
      </c>
      <c r="J260" t="str">
        <f>_xlfn.XLOOKUP(orders[[#This Row],[Product ID]],products[Product ID],products[Roast Type])</f>
        <v xml:space="preserve">Dark </v>
      </c>
      <c r="K260" s="2">
        <f>_xlfn.XLOOKUP(orders[[#This Row],[Product ID]],products[Product ID],products[Size kg])</f>
        <v>2.5</v>
      </c>
      <c r="L260">
        <f>_xlfn.XLOOKUP(orders[[#This Row],[Product ID]],products[Product ID],products[Unit Price])</f>
        <v>27.945</v>
      </c>
      <c r="M260">
        <f>orders[[#This Row],[Unit Price]]*orders[[#This Row],[Quantity]]</f>
        <v>139.72499999999999</v>
      </c>
      <c r="N260">
        <f>_xlfn.XLOOKUP(orders[[#This Row],[Product ID]],products[Product ID],products[Profit]) * orders[[#This Row],[Quantity]]</f>
        <v>15.37</v>
      </c>
    </row>
    <row r="261" spans="1:14" x14ac:dyDescent="0.3">
      <c r="A261" t="s">
        <v>5473</v>
      </c>
      <c r="B261" s="1">
        <v>44355</v>
      </c>
      <c r="C261" t="s">
        <v>1445</v>
      </c>
      <c r="D261" t="s">
        <v>5281</v>
      </c>
      <c r="E261">
        <v>2</v>
      </c>
      <c r="F261" t="str">
        <f>_xlfn.XLOOKUP(orders[[#This Row],[Customer ID]],customers[Customer ID],customers[Customer Name])</f>
        <v>Irv Hay</v>
      </c>
      <c r="G261" t="str">
        <f>IF(_xlfn.XLOOKUP(orders[[#This Row],[Customer ID]],customers[Customer ID],customers[Email])=0,"",_xlfn.XLOOKUP(orders[[#This Row],[Customer ID]],customers[Customer ID],customers[Email]))</f>
        <v>ihay77@lulu.com</v>
      </c>
      <c r="H261" t="str">
        <f>_xlfn.XLOOKUP(orders[[#This Row],[Customer ID]],customers[Customer ID],customers[Country])</f>
        <v>United Kingdom</v>
      </c>
      <c r="I261" t="str">
        <f>_xlfn.XLOOKUP(orders[[#This Row],[Product ID]],products[Product ID],products[Coffee Type])</f>
        <v>Robusta</v>
      </c>
      <c r="J261" t="str">
        <f>_xlfn.XLOOKUP(orders[[#This Row],[Product ID]],products[Product ID],products[Roast Type])</f>
        <v xml:space="preserve">Medium </v>
      </c>
      <c r="K261" s="2">
        <f>_xlfn.XLOOKUP(orders[[#This Row],[Product ID]],products[Product ID],products[Size kg])</f>
        <v>0.2</v>
      </c>
      <c r="L261">
        <f>_xlfn.XLOOKUP(orders[[#This Row],[Product ID]],products[Product ID],products[Unit Price])</f>
        <v>2.9849999999999999</v>
      </c>
      <c r="M261">
        <f>orders[[#This Row],[Unit Price]]*orders[[#This Row],[Quantity]]</f>
        <v>5.97</v>
      </c>
      <c r="N261">
        <f>_xlfn.XLOOKUP(orders[[#This Row],[Product ID]],products[Product ID],products[Profit]) * orders[[#This Row],[Quantity]]</f>
        <v>0.35820000000000002</v>
      </c>
    </row>
    <row r="262" spans="1:14" x14ac:dyDescent="0.3">
      <c r="A262" t="s">
        <v>5474</v>
      </c>
      <c r="B262" s="1">
        <v>44156</v>
      </c>
      <c r="C262" t="s">
        <v>1452</v>
      </c>
      <c r="D262" t="s">
        <v>5189</v>
      </c>
      <c r="E262">
        <v>1</v>
      </c>
      <c r="F262" t="str">
        <f>_xlfn.XLOOKUP(orders[[#This Row],[Customer ID]],customers[Customer ID],customers[Customer Name])</f>
        <v>Tani Taffarello</v>
      </c>
      <c r="G262" t="str">
        <f>IF(_xlfn.XLOOKUP(orders[[#This Row],[Customer ID]],customers[Customer ID],customers[Email])=0,"",_xlfn.XLOOKUP(orders[[#This Row],[Customer ID]],customers[Customer ID],customers[Email]))</f>
        <v>ttaffarello78@sciencedaily.com</v>
      </c>
      <c r="H262" t="str">
        <f>_xlfn.XLOOKUP(orders[[#This Row],[Customer ID]],customers[Customer ID],customers[Country])</f>
        <v>United States</v>
      </c>
      <c r="I262" t="str">
        <f>_xlfn.XLOOKUP(orders[[#This Row],[Product ID]],products[Product ID],products[Coffee Type])</f>
        <v>Robusta</v>
      </c>
      <c r="J262" t="str">
        <f>_xlfn.XLOOKUP(orders[[#This Row],[Product ID]],products[Product ID],products[Roast Type])</f>
        <v xml:space="preserve">Light </v>
      </c>
      <c r="K262" s="2">
        <f>_xlfn.XLOOKUP(orders[[#This Row],[Product ID]],products[Product ID],products[Size kg])</f>
        <v>2.5</v>
      </c>
      <c r="L262">
        <f>_xlfn.XLOOKUP(orders[[#This Row],[Product ID]],products[Product ID],products[Unit Price])</f>
        <v>27.484999999999999</v>
      </c>
      <c r="M262">
        <f>orders[[#This Row],[Unit Price]]*orders[[#This Row],[Quantity]]</f>
        <v>27.484999999999999</v>
      </c>
      <c r="N262">
        <f>_xlfn.XLOOKUP(orders[[#This Row],[Product ID]],products[Product ID],products[Profit]) * orders[[#This Row],[Quantity]]</f>
        <v>1.6491</v>
      </c>
    </row>
    <row r="263" spans="1:14" x14ac:dyDescent="0.3">
      <c r="A263" t="s">
        <v>5475</v>
      </c>
      <c r="B263" s="1">
        <v>43538</v>
      </c>
      <c r="C263" t="s">
        <v>1456</v>
      </c>
      <c r="D263" t="s">
        <v>5297</v>
      </c>
      <c r="E263">
        <v>5</v>
      </c>
      <c r="F263" t="str">
        <f>_xlfn.XLOOKUP(orders[[#This Row],[Customer ID]],customers[Customer ID],customers[Customer Name])</f>
        <v>Monique Canty</v>
      </c>
      <c r="G263" t="str">
        <f>IF(_xlfn.XLOOKUP(orders[[#This Row],[Customer ID]],customers[Customer ID],customers[Email])=0,"",_xlfn.XLOOKUP(orders[[#This Row],[Customer ID]],customers[Customer ID],customers[Email]))</f>
        <v>mcanty79@jigsy.com</v>
      </c>
      <c r="H263" t="str">
        <f>_xlfn.XLOOKUP(orders[[#This Row],[Customer ID]],customers[Customer ID],customers[Country])</f>
        <v>United States</v>
      </c>
      <c r="I263" t="str">
        <f>_xlfn.XLOOKUP(orders[[#This Row],[Product ID]],products[Product ID],products[Coffee Type])</f>
        <v>Robusta</v>
      </c>
      <c r="J263" t="str">
        <f>_xlfn.XLOOKUP(orders[[#This Row],[Product ID]],products[Product ID],products[Roast Type])</f>
        <v xml:space="preserve">Light </v>
      </c>
      <c r="K263" s="2">
        <f>_xlfn.XLOOKUP(orders[[#This Row],[Product ID]],products[Product ID],products[Size kg])</f>
        <v>1</v>
      </c>
      <c r="L263">
        <f>_xlfn.XLOOKUP(orders[[#This Row],[Product ID]],products[Product ID],products[Unit Price])</f>
        <v>11.95</v>
      </c>
      <c r="M263">
        <f>orders[[#This Row],[Unit Price]]*orders[[#This Row],[Quantity]]</f>
        <v>59.75</v>
      </c>
      <c r="N263">
        <f>_xlfn.XLOOKUP(orders[[#This Row],[Product ID]],products[Product ID],products[Profit]) * orders[[#This Row],[Quantity]]</f>
        <v>3.585</v>
      </c>
    </row>
    <row r="264" spans="1:14" x14ac:dyDescent="0.3">
      <c r="A264" t="s">
        <v>5476</v>
      </c>
      <c r="B264" s="1">
        <v>43693</v>
      </c>
      <c r="C264" t="s">
        <v>1462</v>
      </c>
      <c r="D264" t="s">
        <v>5188</v>
      </c>
      <c r="E264">
        <v>3</v>
      </c>
      <c r="F264" t="str">
        <f>_xlfn.XLOOKUP(orders[[#This Row],[Customer ID]],customers[Customer ID],customers[Customer Name])</f>
        <v>Javier Kopke</v>
      </c>
      <c r="G264" t="str">
        <f>IF(_xlfn.XLOOKUP(orders[[#This Row],[Customer ID]],customers[Customer ID],customers[Email])=0,"",_xlfn.XLOOKUP(orders[[#This Row],[Customer ID]],customers[Customer ID],customers[Email]))</f>
        <v>jkopke7a@auda.org.au</v>
      </c>
      <c r="H264" t="str">
        <f>_xlfn.XLOOKUP(orders[[#This Row],[Customer ID]],customers[Customer ID],customers[Country])</f>
        <v>United States</v>
      </c>
      <c r="I264" t="str">
        <f>_xlfn.XLOOKUP(orders[[#This Row],[Product ID]],products[Product ID],products[Coffee Type])</f>
        <v>Excelsa</v>
      </c>
      <c r="J264" t="str">
        <f>_xlfn.XLOOKUP(orders[[#This Row],[Product ID]],products[Product ID],products[Roast Type])</f>
        <v xml:space="preserve">Medium </v>
      </c>
      <c r="K264" s="2">
        <f>_xlfn.XLOOKUP(orders[[#This Row],[Product ID]],products[Product ID],products[Size kg])</f>
        <v>1</v>
      </c>
      <c r="L264">
        <f>_xlfn.XLOOKUP(orders[[#This Row],[Product ID]],products[Product ID],products[Unit Price])</f>
        <v>13.75</v>
      </c>
      <c r="M264">
        <f>orders[[#This Row],[Unit Price]]*orders[[#This Row],[Quantity]]</f>
        <v>41.25</v>
      </c>
      <c r="N264">
        <f>_xlfn.XLOOKUP(orders[[#This Row],[Product ID]],products[Product ID],products[Profit]) * orders[[#This Row],[Quantity]]</f>
        <v>4.5374999999999996</v>
      </c>
    </row>
    <row r="265" spans="1:14" x14ac:dyDescent="0.3">
      <c r="A265" t="s">
        <v>5477</v>
      </c>
      <c r="B265" s="1">
        <v>43577</v>
      </c>
      <c r="C265" t="s">
        <v>1468</v>
      </c>
      <c r="D265" t="s">
        <v>5302</v>
      </c>
      <c r="E265">
        <v>4</v>
      </c>
      <c r="F265" t="str">
        <f>_xlfn.XLOOKUP(orders[[#This Row],[Customer ID]],customers[Customer ID],customers[Customer Name])</f>
        <v>Mar McIver</v>
      </c>
      <c r="G265" t="str">
        <f>IF(_xlfn.XLOOKUP(orders[[#This Row],[Customer ID]],customers[Customer ID],customers[Email])=0,"",_xlfn.XLOOKUP(orders[[#This Row],[Customer ID]],customers[Customer ID],customers[Email]))</f>
        <v/>
      </c>
      <c r="H265" t="str">
        <f>_xlfn.XLOOKUP(orders[[#This Row],[Customer ID]],customers[Customer ID],customers[Country])</f>
        <v>United States</v>
      </c>
      <c r="I265" t="str">
        <f>_xlfn.XLOOKUP(orders[[#This Row],[Product ID]],products[Product ID],products[Coffee Type])</f>
        <v>Liberica</v>
      </c>
      <c r="J265" t="str">
        <f>_xlfn.XLOOKUP(orders[[#This Row],[Product ID]],products[Product ID],products[Roast Type])</f>
        <v xml:space="preserve">Medium </v>
      </c>
      <c r="K265" s="2">
        <f>_xlfn.XLOOKUP(orders[[#This Row],[Product ID]],products[Product ID],products[Size kg])</f>
        <v>2.5</v>
      </c>
      <c r="L265">
        <f>_xlfn.XLOOKUP(orders[[#This Row],[Product ID]],products[Product ID],products[Unit Price])</f>
        <v>33.465000000000003</v>
      </c>
      <c r="M265">
        <f>orders[[#This Row],[Unit Price]]*orders[[#This Row],[Quantity]]</f>
        <v>133.86000000000001</v>
      </c>
      <c r="N265">
        <f>_xlfn.XLOOKUP(orders[[#This Row],[Product ID]],products[Product ID],products[Profit]) * orders[[#This Row],[Quantity]]</f>
        <v>17.401599999999998</v>
      </c>
    </row>
    <row r="266" spans="1:14" x14ac:dyDescent="0.3">
      <c r="A266" t="s">
        <v>5478</v>
      </c>
      <c r="B266" s="1">
        <v>44683</v>
      </c>
      <c r="C266" t="s">
        <v>1472</v>
      </c>
      <c r="D266" t="s">
        <v>5297</v>
      </c>
      <c r="E266">
        <v>5</v>
      </c>
      <c r="F266" t="str">
        <f>_xlfn.XLOOKUP(orders[[#This Row],[Customer ID]],customers[Customer ID],customers[Customer Name])</f>
        <v>Arabella Fransewich</v>
      </c>
      <c r="G266" t="str">
        <f>IF(_xlfn.XLOOKUP(orders[[#This Row],[Customer ID]],customers[Customer ID],customers[Email])=0,"",_xlfn.XLOOKUP(orders[[#This Row],[Customer ID]],customers[Customer ID],customers[Email]))</f>
        <v/>
      </c>
      <c r="H266" t="str">
        <f>_xlfn.XLOOKUP(orders[[#This Row],[Customer ID]],customers[Customer ID],customers[Country])</f>
        <v>Ireland</v>
      </c>
      <c r="I266" t="str">
        <f>_xlfn.XLOOKUP(orders[[#This Row],[Product ID]],products[Product ID],products[Coffee Type])</f>
        <v>Robusta</v>
      </c>
      <c r="J266" t="str">
        <f>_xlfn.XLOOKUP(orders[[#This Row],[Product ID]],products[Product ID],products[Roast Type])</f>
        <v xml:space="preserve">Light </v>
      </c>
      <c r="K266" s="2">
        <f>_xlfn.XLOOKUP(orders[[#This Row],[Product ID]],products[Product ID],products[Size kg])</f>
        <v>1</v>
      </c>
      <c r="L266">
        <f>_xlfn.XLOOKUP(orders[[#This Row],[Product ID]],products[Product ID],products[Unit Price])</f>
        <v>11.95</v>
      </c>
      <c r="M266">
        <f>orders[[#This Row],[Unit Price]]*orders[[#This Row],[Quantity]]</f>
        <v>59.75</v>
      </c>
      <c r="N266">
        <f>_xlfn.XLOOKUP(orders[[#This Row],[Product ID]],products[Product ID],products[Profit]) * orders[[#This Row],[Quantity]]</f>
        <v>3.585</v>
      </c>
    </row>
    <row r="267" spans="1:14" x14ac:dyDescent="0.3">
      <c r="A267" t="s">
        <v>5479</v>
      </c>
      <c r="B267" s="1">
        <v>43872</v>
      </c>
      <c r="C267" t="s">
        <v>1477</v>
      </c>
      <c r="D267" t="s">
        <v>5228</v>
      </c>
      <c r="E267">
        <v>1</v>
      </c>
      <c r="F267" t="str">
        <f>_xlfn.XLOOKUP(orders[[#This Row],[Customer ID]],customers[Customer ID],customers[Customer Name])</f>
        <v>Violette Hellmore</v>
      </c>
      <c r="G267" t="str">
        <f>IF(_xlfn.XLOOKUP(orders[[#This Row],[Customer ID]],customers[Customer ID],customers[Email])=0,"",_xlfn.XLOOKUP(orders[[#This Row],[Customer ID]],customers[Customer ID],customers[Email]))</f>
        <v>vhellmore7d@bbc.co.uk</v>
      </c>
      <c r="H267" t="str">
        <f>_xlfn.XLOOKUP(orders[[#This Row],[Customer ID]],customers[Customer ID],customers[Country])</f>
        <v>United States</v>
      </c>
      <c r="I267" t="str">
        <f>_xlfn.XLOOKUP(orders[[#This Row],[Product ID]],products[Product ID],products[Coffee Type])</f>
        <v>Arabica</v>
      </c>
      <c r="J267" t="str">
        <f>_xlfn.XLOOKUP(orders[[#This Row],[Product ID]],products[Product ID],products[Roast Type])</f>
        <v xml:space="preserve">Dark </v>
      </c>
      <c r="K267" s="2">
        <f>_xlfn.XLOOKUP(orders[[#This Row],[Product ID]],products[Product ID],products[Size kg])</f>
        <v>0.5</v>
      </c>
      <c r="L267">
        <f>_xlfn.XLOOKUP(orders[[#This Row],[Product ID]],products[Product ID],products[Unit Price])</f>
        <v>5.97</v>
      </c>
      <c r="M267">
        <f>orders[[#This Row],[Unit Price]]*orders[[#This Row],[Quantity]]</f>
        <v>5.97</v>
      </c>
      <c r="N267">
        <f>_xlfn.XLOOKUP(orders[[#This Row],[Product ID]],products[Product ID],products[Profit]) * orders[[#This Row],[Quantity]]</f>
        <v>0.5373</v>
      </c>
    </row>
    <row r="268" spans="1:14" x14ac:dyDescent="0.3">
      <c r="A268" t="s">
        <v>5480</v>
      </c>
      <c r="B268" s="1">
        <v>44283</v>
      </c>
      <c r="C268" t="s">
        <v>1482</v>
      </c>
      <c r="D268" t="s">
        <v>5327</v>
      </c>
      <c r="E268">
        <v>2</v>
      </c>
      <c r="F268" t="str">
        <f>_xlfn.XLOOKUP(orders[[#This Row],[Customer ID]],customers[Customer ID],customers[Customer Name])</f>
        <v>Myles Seawright</v>
      </c>
      <c r="G268" t="str">
        <f>IF(_xlfn.XLOOKUP(orders[[#This Row],[Customer ID]],customers[Customer ID],customers[Email])=0,"",_xlfn.XLOOKUP(orders[[#This Row],[Customer ID]],customers[Customer ID],customers[Email]))</f>
        <v>mseawright7e@nbcnews.com</v>
      </c>
      <c r="H268" t="str">
        <f>_xlfn.XLOOKUP(orders[[#This Row],[Customer ID]],customers[Customer ID],customers[Country])</f>
        <v>United Kingdom</v>
      </c>
      <c r="I268" t="str">
        <f>_xlfn.XLOOKUP(orders[[#This Row],[Product ID]],products[Product ID],products[Coffee Type])</f>
        <v>Excelsa</v>
      </c>
      <c r="J268" t="str">
        <f>_xlfn.XLOOKUP(orders[[#This Row],[Product ID]],products[Product ID],products[Roast Type])</f>
        <v xml:space="preserve">Dark </v>
      </c>
      <c r="K268" s="2">
        <f>_xlfn.XLOOKUP(orders[[#This Row],[Product ID]],products[Product ID],products[Size kg])</f>
        <v>1</v>
      </c>
      <c r="L268">
        <f>_xlfn.XLOOKUP(orders[[#This Row],[Product ID]],products[Product ID],products[Unit Price])</f>
        <v>12.15</v>
      </c>
      <c r="M268">
        <f>orders[[#This Row],[Unit Price]]*orders[[#This Row],[Quantity]]</f>
        <v>24.3</v>
      </c>
      <c r="N268">
        <f>_xlfn.XLOOKUP(orders[[#This Row],[Product ID]],products[Product ID],products[Profit]) * orders[[#This Row],[Quantity]]</f>
        <v>2.673</v>
      </c>
    </row>
    <row r="269" spans="1:14" x14ac:dyDescent="0.3">
      <c r="A269" t="s">
        <v>5481</v>
      </c>
      <c r="B269" s="1">
        <v>44324</v>
      </c>
      <c r="C269" t="s">
        <v>1489</v>
      </c>
      <c r="D269" t="s">
        <v>5215</v>
      </c>
      <c r="E269">
        <v>6</v>
      </c>
      <c r="F269" t="str">
        <f>_xlfn.XLOOKUP(orders[[#This Row],[Customer ID]],customers[Customer ID],customers[Customer Name])</f>
        <v>Silvana Northeast</v>
      </c>
      <c r="G269" t="str">
        <f>IF(_xlfn.XLOOKUP(orders[[#This Row],[Customer ID]],customers[Customer ID],customers[Email])=0,"",_xlfn.XLOOKUP(orders[[#This Row],[Customer ID]],customers[Customer ID],customers[Email]))</f>
        <v>snortheast7f@mashable.com</v>
      </c>
      <c r="H269" t="str">
        <f>_xlfn.XLOOKUP(orders[[#This Row],[Customer ID]],customers[Customer ID],customers[Country])</f>
        <v>United States</v>
      </c>
      <c r="I269" t="str">
        <f>_xlfn.XLOOKUP(orders[[#This Row],[Product ID]],products[Product ID],products[Coffee Type])</f>
        <v>Excelsa</v>
      </c>
      <c r="J269" t="str">
        <f>_xlfn.XLOOKUP(orders[[#This Row],[Product ID]],products[Product ID],products[Roast Type])</f>
        <v xml:space="preserve">Dark </v>
      </c>
      <c r="K269" s="2">
        <f>_xlfn.XLOOKUP(orders[[#This Row],[Product ID]],products[Product ID],products[Size kg])</f>
        <v>0.2</v>
      </c>
      <c r="L269">
        <f>_xlfn.XLOOKUP(orders[[#This Row],[Product ID]],products[Product ID],products[Unit Price])</f>
        <v>3.645</v>
      </c>
      <c r="M269">
        <f>orders[[#This Row],[Unit Price]]*orders[[#This Row],[Quantity]]</f>
        <v>21.87</v>
      </c>
      <c r="N269">
        <f>_xlfn.XLOOKUP(orders[[#This Row],[Product ID]],products[Product ID],products[Profit]) * orders[[#This Row],[Quantity]]</f>
        <v>2.4060000000000001</v>
      </c>
    </row>
    <row r="270" spans="1:14" x14ac:dyDescent="0.3">
      <c r="A270" t="s">
        <v>5482</v>
      </c>
      <c r="B270" s="1">
        <v>43790</v>
      </c>
      <c r="C270" t="s">
        <v>1182</v>
      </c>
      <c r="D270" t="s">
        <v>5200</v>
      </c>
      <c r="E270">
        <v>2</v>
      </c>
      <c r="F270" t="str">
        <f>_xlfn.XLOOKUP(orders[[#This Row],[Customer ID]],customers[Customer ID],customers[Customer Name])</f>
        <v>Anselma Attwater</v>
      </c>
      <c r="G270" t="str">
        <f>IF(_xlfn.XLOOKUP(orders[[#This Row],[Customer ID]],customers[Customer ID],customers[Email])=0,"",_xlfn.XLOOKUP(orders[[#This Row],[Customer ID]],customers[Customer ID],customers[Email]))</f>
        <v>aattwater5u@wikia.com</v>
      </c>
      <c r="H270" t="str">
        <f>_xlfn.XLOOKUP(orders[[#This Row],[Customer ID]],customers[Customer ID],customers[Country])</f>
        <v>United States</v>
      </c>
      <c r="I270" t="str">
        <f>_xlfn.XLOOKUP(orders[[#This Row],[Product ID]],products[Product ID],products[Coffee Type])</f>
        <v>Arabica</v>
      </c>
      <c r="J270" t="str">
        <f>_xlfn.XLOOKUP(orders[[#This Row],[Product ID]],products[Product ID],products[Roast Type])</f>
        <v xml:space="preserve">Dark </v>
      </c>
      <c r="K270" s="2">
        <f>_xlfn.XLOOKUP(orders[[#This Row],[Product ID]],products[Product ID],products[Size kg])</f>
        <v>1</v>
      </c>
      <c r="L270">
        <f>_xlfn.XLOOKUP(orders[[#This Row],[Product ID]],products[Product ID],products[Unit Price])</f>
        <v>9.9499999999999993</v>
      </c>
      <c r="M270">
        <f>orders[[#This Row],[Unit Price]]*orders[[#This Row],[Quantity]]</f>
        <v>19.899999999999999</v>
      </c>
      <c r="N270">
        <f>_xlfn.XLOOKUP(orders[[#This Row],[Product ID]],products[Product ID],products[Profit]) * orders[[#This Row],[Quantity]]</f>
        <v>1.7909999999999999</v>
      </c>
    </row>
    <row r="271" spans="1:14" x14ac:dyDescent="0.3">
      <c r="A271" t="s">
        <v>5483</v>
      </c>
      <c r="B271" s="1">
        <v>44333</v>
      </c>
      <c r="C271" t="s">
        <v>1499</v>
      </c>
      <c r="D271" t="s">
        <v>5217</v>
      </c>
      <c r="E271">
        <v>2</v>
      </c>
      <c r="F271" t="str">
        <f>_xlfn.XLOOKUP(orders[[#This Row],[Customer ID]],customers[Customer ID],customers[Customer Name])</f>
        <v>Monica Fearon</v>
      </c>
      <c r="G271" t="str">
        <f>IF(_xlfn.XLOOKUP(orders[[#This Row],[Customer ID]],customers[Customer ID],customers[Email])=0,"",_xlfn.XLOOKUP(orders[[#This Row],[Customer ID]],customers[Customer ID],customers[Email]))</f>
        <v>mfearon7h@reverbnation.com</v>
      </c>
      <c r="H271" t="str">
        <f>_xlfn.XLOOKUP(orders[[#This Row],[Customer ID]],customers[Customer ID],customers[Country])</f>
        <v>United States</v>
      </c>
      <c r="I271" t="str">
        <f>_xlfn.XLOOKUP(orders[[#This Row],[Product ID]],products[Product ID],products[Coffee Type])</f>
        <v>Arabica</v>
      </c>
      <c r="J271" t="str">
        <f>_xlfn.XLOOKUP(orders[[#This Row],[Product ID]],products[Product ID],products[Roast Type])</f>
        <v xml:space="preserve">Dark </v>
      </c>
      <c r="K271" s="2">
        <f>_xlfn.XLOOKUP(orders[[#This Row],[Product ID]],products[Product ID],products[Size kg])</f>
        <v>0.2</v>
      </c>
      <c r="L271">
        <f>_xlfn.XLOOKUP(orders[[#This Row],[Product ID]],products[Product ID],products[Unit Price])</f>
        <v>2.9849999999999999</v>
      </c>
      <c r="M271">
        <f>orders[[#This Row],[Unit Price]]*orders[[#This Row],[Quantity]]</f>
        <v>5.97</v>
      </c>
      <c r="N271">
        <f>_xlfn.XLOOKUP(orders[[#This Row],[Product ID]],products[Product ID],products[Profit]) * orders[[#This Row],[Quantity]]</f>
        <v>0.53720000000000001</v>
      </c>
    </row>
    <row r="272" spans="1:14" x14ac:dyDescent="0.3">
      <c r="A272" t="s">
        <v>5484</v>
      </c>
      <c r="B272" s="1">
        <v>43655</v>
      </c>
      <c r="C272" t="s">
        <v>1505</v>
      </c>
      <c r="D272" t="s">
        <v>5193</v>
      </c>
      <c r="E272">
        <v>1</v>
      </c>
      <c r="F272" t="str">
        <f>_xlfn.XLOOKUP(orders[[#This Row],[Customer ID]],customers[Customer ID],customers[Customer Name])</f>
        <v>Barney Chisnell</v>
      </c>
      <c r="G272" t="str">
        <f>IF(_xlfn.XLOOKUP(orders[[#This Row],[Customer ID]],customers[Customer ID],customers[Email])=0,"",_xlfn.XLOOKUP(orders[[#This Row],[Customer ID]],customers[Customer ID],customers[Email]))</f>
        <v/>
      </c>
      <c r="H272" t="str">
        <f>_xlfn.XLOOKUP(orders[[#This Row],[Customer ID]],customers[Customer ID],customers[Country])</f>
        <v>Ireland</v>
      </c>
      <c r="I272" t="str">
        <f>_xlfn.XLOOKUP(orders[[#This Row],[Product ID]],products[Product ID],products[Coffee Type])</f>
        <v>Excelsa</v>
      </c>
      <c r="J272" t="str">
        <f>_xlfn.XLOOKUP(orders[[#This Row],[Product ID]],products[Product ID],products[Roast Type])</f>
        <v xml:space="preserve">Dark </v>
      </c>
      <c r="K272" s="2">
        <f>_xlfn.XLOOKUP(orders[[#This Row],[Product ID]],products[Product ID],products[Size kg])</f>
        <v>0.5</v>
      </c>
      <c r="L272">
        <f>_xlfn.XLOOKUP(orders[[#This Row],[Product ID]],products[Product ID],products[Unit Price])</f>
        <v>7.29</v>
      </c>
      <c r="M272">
        <f>orders[[#This Row],[Unit Price]]*orders[[#This Row],[Quantity]]</f>
        <v>7.29</v>
      </c>
      <c r="N272">
        <f>_xlfn.XLOOKUP(orders[[#This Row],[Product ID]],products[Product ID],products[Profit]) * orders[[#This Row],[Quantity]]</f>
        <v>0.80189999999999995</v>
      </c>
    </row>
    <row r="273" spans="1:14" x14ac:dyDescent="0.3">
      <c r="A273" t="s">
        <v>5485</v>
      </c>
      <c r="B273" s="1">
        <v>43971</v>
      </c>
      <c r="C273" t="s">
        <v>1510</v>
      </c>
      <c r="D273" t="s">
        <v>5217</v>
      </c>
      <c r="E273">
        <v>4</v>
      </c>
      <c r="F273" t="str">
        <f>_xlfn.XLOOKUP(orders[[#This Row],[Customer ID]],customers[Customer ID],customers[Customer Name])</f>
        <v>Jasper Sisneros</v>
      </c>
      <c r="G273" t="str">
        <f>IF(_xlfn.XLOOKUP(orders[[#This Row],[Customer ID]],customers[Customer ID],customers[Email])=0,"",_xlfn.XLOOKUP(orders[[#This Row],[Customer ID]],customers[Customer ID],customers[Email]))</f>
        <v>jsisneros7j@a8.net</v>
      </c>
      <c r="H273" t="str">
        <f>_xlfn.XLOOKUP(orders[[#This Row],[Customer ID]],customers[Customer ID],customers[Country])</f>
        <v>United States</v>
      </c>
      <c r="I273" t="str">
        <f>_xlfn.XLOOKUP(orders[[#This Row],[Product ID]],products[Product ID],products[Coffee Type])</f>
        <v>Arabica</v>
      </c>
      <c r="J273" t="str">
        <f>_xlfn.XLOOKUP(orders[[#This Row],[Product ID]],products[Product ID],products[Roast Type])</f>
        <v xml:space="preserve">Dark </v>
      </c>
      <c r="K273" s="2">
        <f>_xlfn.XLOOKUP(orders[[#This Row],[Product ID]],products[Product ID],products[Size kg])</f>
        <v>0.2</v>
      </c>
      <c r="L273">
        <f>_xlfn.XLOOKUP(orders[[#This Row],[Product ID]],products[Product ID],products[Unit Price])</f>
        <v>2.9849999999999999</v>
      </c>
      <c r="M273">
        <f>orders[[#This Row],[Unit Price]]*orders[[#This Row],[Quantity]]</f>
        <v>11.94</v>
      </c>
      <c r="N273">
        <f>_xlfn.XLOOKUP(orders[[#This Row],[Product ID]],products[Product ID],products[Profit]) * orders[[#This Row],[Quantity]]</f>
        <v>1.0744</v>
      </c>
    </row>
    <row r="274" spans="1:14" x14ac:dyDescent="0.3">
      <c r="A274" t="s">
        <v>5486</v>
      </c>
      <c r="B274" s="1">
        <v>44435</v>
      </c>
      <c r="C274" t="s">
        <v>1516</v>
      </c>
      <c r="D274" t="s">
        <v>5297</v>
      </c>
      <c r="E274">
        <v>6</v>
      </c>
      <c r="F274" t="str">
        <f>_xlfn.XLOOKUP(orders[[#This Row],[Customer ID]],customers[Customer ID],customers[Customer Name])</f>
        <v>Zachariah Carlson</v>
      </c>
      <c r="G274" t="str">
        <f>IF(_xlfn.XLOOKUP(orders[[#This Row],[Customer ID]],customers[Customer ID],customers[Email])=0,"",_xlfn.XLOOKUP(orders[[#This Row],[Customer ID]],customers[Customer ID],customers[Email]))</f>
        <v>zcarlson7k@bigcartel.com</v>
      </c>
      <c r="H274" t="str">
        <f>_xlfn.XLOOKUP(orders[[#This Row],[Customer ID]],customers[Customer ID],customers[Country])</f>
        <v>Ireland</v>
      </c>
      <c r="I274" t="str">
        <f>_xlfn.XLOOKUP(orders[[#This Row],[Product ID]],products[Product ID],products[Coffee Type])</f>
        <v>Robusta</v>
      </c>
      <c r="J274" t="str">
        <f>_xlfn.XLOOKUP(orders[[#This Row],[Product ID]],products[Product ID],products[Roast Type])</f>
        <v xml:space="preserve">Light </v>
      </c>
      <c r="K274" s="2">
        <f>_xlfn.XLOOKUP(orders[[#This Row],[Product ID]],products[Product ID],products[Size kg])</f>
        <v>1</v>
      </c>
      <c r="L274">
        <f>_xlfn.XLOOKUP(orders[[#This Row],[Product ID]],products[Product ID],products[Unit Price])</f>
        <v>11.95</v>
      </c>
      <c r="M274">
        <f>orders[[#This Row],[Unit Price]]*orders[[#This Row],[Quantity]]</f>
        <v>71.699999999999989</v>
      </c>
      <c r="N274">
        <f>_xlfn.XLOOKUP(orders[[#This Row],[Product ID]],products[Product ID],products[Profit]) * orders[[#This Row],[Quantity]]</f>
        <v>4.3019999999999996</v>
      </c>
    </row>
    <row r="275" spans="1:14" x14ac:dyDescent="0.3">
      <c r="A275" t="s">
        <v>5487</v>
      </c>
      <c r="B275" s="1">
        <v>44681</v>
      </c>
      <c r="C275" t="s">
        <v>1523</v>
      </c>
      <c r="D275" t="s">
        <v>5254</v>
      </c>
      <c r="E275">
        <v>2</v>
      </c>
      <c r="F275" t="str">
        <f>_xlfn.XLOOKUP(orders[[#This Row],[Customer ID]],customers[Customer ID],customers[Customer Name])</f>
        <v>Warner Maddox</v>
      </c>
      <c r="G275" t="str">
        <f>IF(_xlfn.XLOOKUP(orders[[#This Row],[Customer ID]],customers[Customer ID],customers[Email])=0,"",_xlfn.XLOOKUP(orders[[#This Row],[Customer ID]],customers[Customer ID],customers[Email]))</f>
        <v>wmaddox7l@timesonline.co.uk</v>
      </c>
      <c r="H275" t="str">
        <f>_xlfn.XLOOKUP(orders[[#This Row],[Customer ID]],customers[Customer ID],customers[Country])</f>
        <v>United States</v>
      </c>
      <c r="I275" t="str">
        <f>_xlfn.XLOOKUP(orders[[#This Row],[Product ID]],products[Product ID],products[Coffee Type])</f>
        <v>Arabica</v>
      </c>
      <c r="J275" t="str">
        <f>_xlfn.XLOOKUP(orders[[#This Row],[Product ID]],products[Product ID],products[Roast Type])</f>
        <v xml:space="preserve">Light </v>
      </c>
      <c r="K275" s="2">
        <f>_xlfn.XLOOKUP(orders[[#This Row],[Product ID]],products[Product ID],products[Size kg])</f>
        <v>0.2</v>
      </c>
      <c r="L275">
        <f>_xlfn.XLOOKUP(orders[[#This Row],[Product ID]],products[Product ID],products[Unit Price])</f>
        <v>3.8849999999999998</v>
      </c>
      <c r="M275">
        <f>orders[[#This Row],[Unit Price]]*orders[[#This Row],[Quantity]]</f>
        <v>7.77</v>
      </c>
      <c r="N275">
        <f>_xlfn.XLOOKUP(orders[[#This Row],[Product ID]],products[Product ID],products[Profit]) * orders[[#This Row],[Quantity]]</f>
        <v>0.69920000000000004</v>
      </c>
    </row>
    <row r="276" spans="1:14" x14ac:dyDescent="0.3">
      <c r="A276" t="s">
        <v>5488</v>
      </c>
      <c r="B276" s="1">
        <v>43985</v>
      </c>
      <c r="C276" t="s">
        <v>1528</v>
      </c>
      <c r="D276" t="s">
        <v>5286</v>
      </c>
      <c r="E276">
        <v>1</v>
      </c>
      <c r="F276" t="str">
        <f>_xlfn.XLOOKUP(orders[[#This Row],[Customer ID]],customers[Customer ID],customers[Customer Name])</f>
        <v>Donnie Hedlestone</v>
      </c>
      <c r="G276" t="str">
        <f>IF(_xlfn.XLOOKUP(orders[[#This Row],[Customer ID]],customers[Customer ID],customers[Email])=0,"",_xlfn.XLOOKUP(orders[[#This Row],[Customer ID]],customers[Customer ID],customers[Email]))</f>
        <v>dhedlestone7m@craigslist.org</v>
      </c>
      <c r="H276" t="str">
        <f>_xlfn.XLOOKUP(orders[[#This Row],[Customer ID]],customers[Customer ID],customers[Country])</f>
        <v>United States</v>
      </c>
      <c r="I276" t="str">
        <f>_xlfn.XLOOKUP(orders[[#This Row],[Product ID]],products[Product ID],products[Coffee Type])</f>
        <v>Arabica</v>
      </c>
      <c r="J276" t="str">
        <f>_xlfn.XLOOKUP(orders[[#This Row],[Product ID]],products[Product ID],products[Roast Type])</f>
        <v xml:space="preserve">Medium </v>
      </c>
      <c r="K276" s="2">
        <f>_xlfn.XLOOKUP(orders[[#This Row],[Product ID]],products[Product ID],products[Size kg])</f>
        <v>2.5</v>
      </c>
      <c r="L276">
        <f>_xlfn.XLOOKUP(orders[[#This Row],[Product ID]],products[Product ID],products[Unit Price])</f>
        <v>25.875</v>
      </c>
      <c r="M276">
        <f>orders[[#This Row],[Unit Price]]*orders[[#This Row],[Quantity]]</f>
        <v>25.875</v>
      </c>
      <c r="N276">
        <f>_xlfn.XLOOKUP(orders[[#This Row],[Product ID]],products[Product ID],products[Profit]) * orders[[#This Row],[Quantity]]</f>
        <v>2.3287</v>
      </c>
    </row>
    <row r="277" spans="1:14" x14ac:dyDescent="0.3">
      <c r="A277" t="s">
        <v>5489</v>
      </c>
      <c r="B277" s="1">
        <v>44725</v>
      </c>
      <c r="C277" t="s">
        <v>1533</v>
      </c>
      <c r="D277" t="s">
        <v>5202</v>
      </c>
      <c r="E277">
        <v>6</v>
      </c>
      <c r="F277" t="str">
        <f>_xlfn.XLOOKUP(orders[[#This Row],[Customer ID]],customers[Customer ID],customers[Customer Name])</f>
        <v>Teddi Crowthe</v>
      </c>
      <c r="G277" t="str">
        <f>IF(_xlfn.XLOOKUP(orders[[#This Row],[Customer ID]],customers[Customer ID],customers[Email])=0,"",_xlfn.XLOOKUP(orders[[#This Row],[Customer ID]],customers[Customer ID],customers[Email]))</f>
        <v>tcrowthe7n@europa.eu</v>
      </c>
      <c r="H277" t="str">
        <f>_xlfn.XLOOKUP(orders[[#This Row],[Customer ID]],customers[Customer ID],customers[Country])</f>
        <v>United States</v>
      </c>
      <c r="I277" t="str">
        <f>_xlfn.XLOOKUP(orders[[#This Row],[Product ID]],products[Product ID],products[Coffee Type])</f>
        <v>Excelsa</v>
      </c>
      <c r="J277" t="str">
        <f>_xlfn.XLOOKUP(orders[[#This Row],[Product ID]],products[Product ID],products[Roast Type])</f>
        <v xml:space="preserve">Light </v>
      </c>
      <c r="K277" s="2">
        <f>_xlfn.XLOOKUP(orders[[#This Row],[Product ID]],products[Product ID],products[Size kg])</f>
        <v>2.5</v>
      </c>
      <c r="L277">
        <f>_xlfn.XLOOKUP(orders[[#This Row],[Product ID]],products[Product ID],products[Unit Price])</f>
        <v>34.155000000000001</v>
      </c>
      <c r="M277">
        <f>orders[[#This Row],[Unit Price]]*orders[[#This Row],[Quantity]]</f>
        <v>204.93</v>
      </c>
      <c r="N277">
        <f>_xlfn.XLOOKUP(orders[[#This Row],[Product ID]],products[Product ID],products[Profit]) * orders[[#This Row],[Quantity]]</f>
        <v>22.542000000000002</v>
      </c>
    </row>
    <row r="278" spans="1:14" x14ac:dyDescent="0.3">
      <c r="A278" t="s">
        <v>5490</v>
      </c>
      <c r="B278" s="1">
        <v>43992</v>
      </c>
      <c r="C278" t="s">
        <v>1538</v>
      </c>
      <c r="D278" t="s">
        <v>5189</v>
      </c>
      <c r="E278">
        <v>4</v>
      </c>
      <c r="F278" t="str">
        <f>_xlfn.XLOOKUP(orders[[#This Row],[Customer ID]],customers[Customer ID],customers[Customer Name])</f>
        <v>Dorelia Bury</v>
      </c>
      <c r="G278" t="str">
        <f>IF(_xlfn.XLOOKUP(orders[[#This Row],[Customer ID]],customers[Customer ID],customers[Email])=0,"",_xlfn.XLOOKUP(orders[[#This Row],[Customer ID]],customers[Customer ID],customers[Email]))</f>
        <v>dbury7o@tinyurl.com</v>
      </c>
      <c r="H278" t="str">
        <f>_xlfn.XLOOKUP(orders[[#This Row],[Customer ID]],customers[Customer ID],customers[Country])</f>
        <v>Ireland</v>
      </c>
      <c r="I278" t="str">
        <f>_xlfn.XLOOKUP(orders[[#This Row],[Product ID]],products[Product ID],products[Coffee Type])</f>
        <v>Robusta</v>
      </c>
      <c r="J278" t="str">
        <f>_xlfn.XLOOKUP(orders[[#This Row],[Product ID]],products[Product ID],products[Roast Type])</f>
        <v xml:space="preserve">Light </v>
      </c>
      <c r="K278" s="2">
        <f>_xlfn.XLOOKUP(orders[[#This Row],[Product ID]],products[Product ID],products[Size kg])</f>
        <v>2.5</v>
      </c>
      <c r="L278">
        <f>_xlfn.XLOOKUP(orders[[#This Row],[Product ID]],products[Product ID],products[Unit Price])</f>
        <v>27.484999999999999</v>
      </c>
      <c r="M278">
        <f>orders[[#This Row],[Unit Price]]*orders[[#This Row],[Quantity]]</f>
        <v>109.94</v>
      </c>
      <c r="N278">
        <f>_xlfn.XLOOKUP(orders[[#This Row],[Product ID]],products[Product ID],products[Profit]) * orders[[#This Row],[Quantity]]</f>
        <v>6.5964</v>
      </c>
    </row>
    <row r="279" spans="1:14" x14ac:dyDescent="0.3">
      <c r="A279" t="s">
        <v>5491</v>
      </c>
      <c r="B279" s="1">
        <v>44183</v>
      </c>
      <c r="C279" t="s">
        <v>1545</v>
      </c>
      <c r="D279" t="s">
        <v>5267</v>
      </c>
      <c r="E279">
        <v>6</v>
      </c>
      <c r="F279" t="str">
        <f>_xlfn.XLOOKUP(orders[[#This Row],[Customer ID]],customers[Customer ID],customers[Customer Name])</f>
        <v>Gussy Broadbear</v>
      </c>
      <c r="G279" t="str">
        <f>IF(_xlfn.XLOOKUP(orders[[#This Row],[Customer ID]],customers[Customer ID],customers[Email])=0,"",_xlfn.XLOOKUP(orders[[#This Row],[Customer ID]],customers[Customer ID],customers[Email]))</f>
        <v>gbroadbear7p@omniture.com</v>
      </c>
      <c r="H279" t="str">
        <f>_xlfn.XLOOKUP(orders[[#This Row],[Customer ID]],customers[Customer ID],customers[Country])</f>
        <v>United States</v>
      </c>
      <c r="I279" t="str">
        <f>_xlfn.XLOOKUP(orders[[#This Row],[Product ID]],products[Product ID],products[Coffee Type])</f>
        <v>Excelsa</v>
      </c>
      <c r="J279" t="str">
        <f>_xlfn.XLOOKUP(orders[[#This Row],[Product ID]],products[Product ID],products[Roast Type])</f>
        <v xml:space="preserve">Light </v>
      </c>
      <c r="K279" s="2">
        <f>_xlfn.XLOOKUP(orders[[#This Row],[Product ID]],products[Product ID],products[Size kg])</f>
        <v>1</v>
      </c>
      <c r="L279">
        <f>_xlfn.XLOOKUP(orders[[#This Row],[Product ID]],products[Product ID],products[Unit Price])</f>
        <v>14.85</v>
      </c>
      <c r="M279">
        <f>orders[[#This Row],[Unit Price]]*orders[[#This Row],[Quantity]]</f>
        <v>89.1</v>
      </c>
      <c r="N279">
        <f>_xlfn.XLOOKUP(orders[[#This Row],[Product ID]],products[Product ID],products[Profit]) * orders[[#This Row],[Quantity]]</f>
        <v>9.8010000000000002</v>
      </c>
    </row>
    <row r="280" spans="1:14" x14ac:dyDescent="0.3">
      <c r="A280" t="s">
        <v>5492</v>
      </c>
      <c r="B280" s="1">
        <v>43708</v>
      </c>
      <c r="C280" t="s">
        <v>1551</v>
      </c>
      <c r="D280" t="s">
        <v>5254</v>
      </c>
      <c r="E280">
        <v>2</v>
      </c>
      <c r="F280" t="str">
        <f>_xlfn.XLOOKUP(orders[[#This Row],[Customer ID]],customers[Customer ID],customers[Customer Name])</f>
        <v>Emlynne Palfrey</v>
      </c>
      <c r="G280" t="str">
        <f>IF(_xlfn.XLOOKUP(orders[[#This Row],[Customer ID]],customers[Customer ID],customers[Email])=0,"",_xlfn.XLOOKUP(orders[[#This Row],[Customer ID]],customers[Customer ID],customers[Email]))</f>
        <v>epalfrey7q@devhub.com</v>
      </c>
      <c r="H280" t="str">
        <f>_xlfn.XLOOKUP(orders[[#This Row],[Customer ID]],customers[Customer ID],customers[Country])</f>
        <v>United States</v>
      </c>
      <c r="I280" t="str">
        <f>_xlfn.XLOOKUP(orders[[#This Row],[Product ID]],products[Product ID],products[Coffee Type])</f>
        <v>Arabica</v>
      </c>
      <c r="J280" t="str">
        <f>_xlfn.XLOOKUP(orders[[#This Row],[Product ID]],products[Product ID],products[Roast Type])</f>
        <v xml:space="preserve">Light </v>
      </c>
      <c r="K280" s="2">
        <f>_xlfn.XLOOKUP(orders[[#This Row],[Product ID]],products[Product ID],products[Size kg])</f>
        <v>0.2</v>
      </c>
      <c r="L280">
        <f>_xlfn.XLOOKUP(orders[[#This Row],[Product ID]],products[Product ID],products[Unit Price])</f>
        <v>3.8849999999999998</v>
      </c>
      <c r="M280">
        <f>orders[[#This Row],[Unit Price]]*orders[[#This Row],[Quantity]]</f>
        <v>7.77</v>
      </c>
      <c r="N280">
        <f>_xlfn.XLOOKUP(orders[[#This Row],[Product ID]],products[Product ID],products[Profit]) * orders[[#This Row],[Quantity]]</f>
        <v>0.69920000000000004</v>
      </c>
    </row>
    <row r="281" spans="1:14" x14ac:dyDescent="0.3">
      <c r="A281" t="s">
        <v>5493</v>
      </c>
      <c r="B281" s="1">
        <v>43521</v>
      </c>
      <c r="C281" t="s">
        <v>1556</v>
      </c>
      <c r="D281" t="s">
        <v>5302</v>
      </c>
      <c r="E281">
        <v>1</v>
      </c>
      <c r="F281" t="str">
        <f>_xlfn.XLOOKUP(orders[[#This Row],[Customer ID]],customers[Customer ID],customers[Customer Name])</f>
        <v>Parsifal Metrick</v>
      </c>
      <c r="G281" t="str">
        <f>IF(_xlfn.XLOOKUP(orders[[#This Row],[Customer ID]],customers[Customer ID],customers[Email])=0,"",_xlfn.XLOOKUP(orders[[#This Row],[Customer ID]],customers[Customer ID],customers[Email]))</f>
        <v>pmetrick7r@rakuten.co.jp</v>
      </c>
      <c r="H281" t="str">
        <f>_xlfn.XLOOKUP(orders[[#This Row],[Customer ID]],customers[Customer ID],customers[Country])</f>
        <v>United States</v>
      </c>
      <c r="I281" t="str">
        <f>_xlfn.XLOOKUP(orders[[#This Row],[Product ID]],products[Product ID],products[Coffee Type])</f>
        <v>Liberica</v>
      </c>
      <c r="J281" t="str">
        <f>_xlfn.XLOOKUP(orders[[#This Row],[Product ID]],products[Product ID],products[Roast Type])</f>
        <v xml:space="preserve">Medium </v>
      </c>
      <c r="K281" s="2">
        <f>_xlfn.XLOOKUP(orders[[#This Row],[Product ID]],products[Product ID],products[Size kg])</f>
        <v>2.5</v>
      </c>
      <c r="L281">
        <f>_xlfn.XLOOKUP(orders[[#This Row],[Product ID]],products[Product ID],products[Unit Price])</f>
        <v>33.465000000000003</v>
      </c>
      <c r="M281">
        <f>orders[[#This Row],[Unit Price]]*orders[[#This Row],[Quantity]]</f>
        <v>33.465000000000003</v>
      </c>
      <c r="N281">
        <f>_xlfn.XLOOKUP(orders[[#This Row],[Product ID]],products[Product ID],products[Profit]) * orders[[#This Row],[Quantity]]</f>
        <v>4.3503999999999996</v>
      </c>
    </row>
    <row r="282" spans="1:14" x14ac:dyDescent="0.3">
      <c r="A282" t="s">
        <v>5494</v>
      </c>
      <c r="B282" s="1">
        <v>44234</v>
      </c>
      <c r="C282" t="s">
        <v>1561</v>
      </c>
      <c r="D282" t="s">
        <v>5184</v>
      </c>
      <c r="E282">
        <v>5</v>
      </c>
      <c r="F282" t="str">
        <f>_xlfn.XLOOKUP(orders[[#This Row],[Customer ID]],customers[Customer ID],customers[Customer Name])</f>
        <v>Christopher Grieveson</v>
      </c>
      <c r="G282" t="str">
        <f>IF(_xlfn.XLOOKUP(orders[[#This Row],[Customer ID]],customers[Customer ID],customers[Email])=0,"",_xlfn.XLOOKUP(orders[[#This Row],[Customer ID]],customers[Customer ID],customers[Email]))</f>
        <v/>
      </c>
      <c r="H282" t="str">
        <f>_xlfn.XLOOKUP(orders[[#This Row],[Customer ID]],customers[Customer ID],customers[Country])</f>
        <v>United States</v>
      </c>
      <c r="I282" t="str">
        <f>_xlfn.XLOOKUP(orders[[#This Row],[Product ID]],products[Product ID],products[Coffee Type])</f>
        <v>Excelsa</v>
      </c>
      <c r="J282" t="str">
        <f>_xlfn.XLOOKUP(orders[[#This Row],[Product ID]],products[Product ID],products[Roast Type])</f>
        <v xml:space="preserve">Medium </v>
      </c>
      <c r="K282" s="2">
        <f>_xlfn.XLOOKUP(orders[[#This Row],[Product ID]],products[Product ID],products[Size kg])</f>
        <v>0.5</v>
      </c>
      <c r="L282">
        <f>_xlfn.XLOOKUP(orders[[#This Row],[Product ID]],products[Product ID],products[Unit Price])</f>
        <v>8.25</v>
      </c>
      <c r="M282">
        <f>orders[[#This Row],[Unit Price]]*orders[[#This Row],[Quantity]]</f>
        <v>41.25</v>
      </c>
      <c r="N282">
        <f>_xlfn.XLOOKUP(orders[[#This Row],[Product ID]],products[Product ID],products[Profit]) * orders[[#This Row],[Quantity]]</f>
        <v>4.5374999999999996</v>
      </c>
    </row>
    <row r="283" spans="1:14" x14ac:dyDescent="0.3">
      <c r="A283" t="s">
        <v>5495</v>
      </c>
      <c r="B283" s="1">
        <v>44210</v>
      </c>
      <c r="C283" t="s">
        <v>1565</v>
      </c>
      <c r="D283" t="s">
        <v>5267</v>
      </c>
      <c r="E283">
        <v>4</v>
      </c>
      <c r="F283" t="str">
        <f>_xlfn.XLOOKUP(orders[[#This Row],[Customer ID]],customers[Customer ID],customers[Customer Name])</f>
        <v>Karlan Karby</v>
      </c>
      <c r="G283" t="str">
        <f>IF(_xlfn.XLOOKUP(orders[[#This Row],[Customer ID]],customers[Customer ID],customers[Email])=0,"",_xlfn.XLOOKUP(orders[[#This Row],[Customer ID]],customers[Customer ID],customers[Email]))</f>
        <v>kkarby7t@sbwire.com</v>
      </c>
      <c r="H283" t="str">
        <f>_xlfn.XLOOKUP(orders[[#This Row],[Customer ID]],customers[Customer ID],customers[Country])</f>
        <v>United States</v>
      </c>
      <c r="I283" t="str">
        <f>_xlfn.XLOOKUP(orders[[#This Row],[Product ID]],products[Product ID],products[Coffee Type])</f>
        <v>Excelsa</v>
      </c>
      <c r="J283" t="str">
        <f>_xlfn.XLOOKUP(orders[[#This Row],[Product ID]],products[Product ID],products[Roast Type])</f>
        <v xml:space="preserve">Light </v>
      </c>
      <c r="K283" s="2">
        <f>_xlfn.XLOOKUP(orders[[#This Row],[Product ID]],products[Product ID],products[Size kg])</f>
        <v>1</v>
      </c>
      <c r="L283">
        <f>_xlfn.XLOOKUP(orders[[#This Row],[Product ID]],products[Product ID],products[Unit Price])</f>
        <v>14.85</v>
      </c>
      <c r="M283">
        <f>orders[[#This Row],[Unit Price]]*orders[[#This Row],[Quantity]]</f>
        <v>59.4</v>
      </c>
      <c r="N283">
        <f>_xlfn.XLOOKUP(orders[[#This Row],[Product ID]],products[Product ID],products[Profit]) * orders[[#This Row],[Quantity]]</f>
        <v>6.5339999999999998</v>
      </c>
    </row>
    <row r="284" spans="1:14" x14ac:dyDescent="0.3">
      <c r="A284" t="s">
        <v>5496</v>
      </c>
      <c r="B284" s="1">
        <v>43520</v>
      </c>
      <c r="C284" t="s">
        <v>1571</v>
      </c>
      <c r="D284" t="s">
        <v>5299</v>
      </c>
      <c r="E284">
        <v>1</v>
      </c>
      <c r="F284" t="str">
        <f>_xlfn.XLOOKUP(orders[[#This Row],[Customer ID]],customers[Customer ID],customers[Customer Name])</f>
        <v>Flory Crumpe</v>
      </c>
      <c r="G284" t="str">
        <f>IF(_xlfn.XLOOKUP(orders[[#This Row],[Customer ID]],customers[Customer ID],customers[Email])=0,"",_xlfn.XLOOKUP(orders[[#This Row],[Customer ID]],customers[Customer ID],customers[Email]))</f>
        <v>fcrumpe7u@ftc.gov</v>
      </c>
      <c r="H284" t="str">
        <f>_xlfn.XLOOKUP(orders[[#This Row],[Customer ID]],customers[Customer ID],customers[Country])</f>
        <v>United Kingdom</v>
      </c>
      <c r="I284" t="str">
        <f>_xlfn.XLOOKUP(orders[[#This Row],[Product ID]],products[Product ID],products[Coffee Type])</f>
        <v>Arabica</v>
      </c>
      <c r="J284" t="str">
        <f>_xlfn.XLOOKUP(orders[[#This Row],[Product ID]],products[Product ID],products[Roast Type])</f>
        <v xml:space="preserve">Light </v>
      </c>
      <c r="K284" s="2">
        <f>_xlfn.XLOOKUP(orders[[#This Row],[Product ID]],products[Product ID],products[Size kg])</f>
        <v>0.5</v>
      </c>
      <c r="L284">
        <f>_xlfn.XLOOKUP(orders[[#This Row],[Product ID]],products[Product ID],products[Unit Price])</f>
        <v>7.77</v>
      </c>
      <c r="M284">
        <f>orders[[#This Row],[Unit Price]]*orders[[#This Row],[Quantity]]</f>
        <v>7.77</v>
      </c>
      <c r="N284">
        <f>_xlfn.XLOOKUP(orders[[#This Row],[Product ID]],products[Product ID],products[Profit]) * orders[[#This Row],[Quantity]]</f>
        <v>0.69930000000000003</v>
      </c>
    </row>
    <row r="285" spans="1:14" x14ac:dyDescent="0.3">
      <c r="A285" t="s">
        <v>5497</v>
      </c>
      <c r="B285" s="1">
        <v>43639</v>
      </c>
      <c r="C285" t="s">
        <v>1578</v>
      </c>
      <c r="D285" t="s">
        <v>5272</v>
      </c>
      <c r="E285">
        <v>1</v>
      </c>
      <c r="F285" t="str">
        <f>_xlfn.XLOOKUP(orders[[#This Row],[Customer ID]],customers[Customer ID],customers[Customer Name])</f>
        <v>Amity Chatto</v>
      </c>
      <c r="G285" t="str">
        <f>IF(_xlfn.XLOOKUP(orders[[#This Row],[Customer ID]],customers[Customer ID],customers[Email])=0,"",_xlfn.XLOOKUP(orders[[#This Row],[Customer ID]],customers[Customer ID],customers[Email]))</f>
        <v>achatto7v@sakura.ne.jp</v>
      </c>
      <c r="H285" t="str">
        <f>_xlfn.XLOOKUP(orders[[#This Row],[Customer ID]],customers[Customer ID],customers[Country])</f>
        <v>United Kingdom</v>
      </c>
      <c r="I285" t="str">
        <f>_xlfn.XLOOKUP(orders[[#This Row],[Product ID]],products[Product ID],products[Coffee Type])</f>
        <v>Robusta</v>
      </c>
      <c r="J285" t="str">
        <f>_xlfn.XLOOKUP(orders[[#This Row],[Product ID]],products[Product ID],products[Roast Type])</f>
        <v xml:space="preserve">Dark </v>
      </c>
      <c r="K285" s="2">
        <f>_xlfn.XLOOKUP(orders[[#This Row],[Product ID]],products[Product ID],products[Size kg])</f>
        <v>0.5</v>
      </c>
      <c r="L285">
        <f>_xlfn.XLOOKUP(orders[[#This Row],[Product ID]],products[Product ID],products[Unit Price])</f>
        <v>5.37</v>
      </c>
      <c r="M285">
        <f>orders[[#This Row],[Unit Price]]*orders[[#This Row],[Quantity]]</f>
        <v>5.37</v>
      </c>
      <c r="N285">
        <f>_xlfn.XLOOKUP(orders[[#This Row],[Product ID]],products[Product ID],products[Profit]) * orders[[#This Row],[Quantity]]</f>
        <v>0.32219999999999999</v>
      </c>
    </row>
    <row r="286" spans="1:14" x14ac:dyDescent="0.3">
      <c r="A286" t="s">
        <v>5498</v>
      </c>
      <c r="B286" s="1">
        <v>43960</v>
      </c>
      <c r="C286" t="s">
        <v>1583</v>
      </c>
      <c r="D286" t="s">
        <v>5252</v>
      </c>
      <c r="E286">
        <v>3</v>
      </c>
      <c r="F286" t="str">
        <f>_xlfn.XLOOKUP(orders[[#This Row],[Customer ID]],customers[Customer ID],customers[Customer Name])</f>
        <v>Nanine McCarthy</v>
      </c>
      <c r="G286" t="str">
        <f>IF(_xlfn.XLOOKUP(orders[[#This Row],[Customer ID]],customers[Customer ID],customers[Email])=0,"",_xlfn.XLOOKUP(orders[[#This Row],[Customer ID]],customers[Customer ID],customers[Email]))</f>
        <v/>
      </c>
      <c r="H286" t="str">
        <f>_xlfn.XLOOKUP(orders[[#This Row],[Customer ID]],customers[Customer ID],customers[Country])</f>
        <v>United States</v>
      </c>
      <c r="I286" t="str">
        <f>_xlfn.XLOOKUP(orders[[#This Row],[Product ID]],products[Product ID],products[Coffee Type])</f>
        <v>Excelsa</v>
      </c>
      <c r="J286" t="str">
        <f>_xlfn.XLOOKUP(orders[[#This Row],[Product ID]],products[Product ID],products[Roast Type])</f>
        <v xml:space="preserve">Medium </v>
      </c>
      <c r="K286" s="2">
        <f>_xlfn.XLOOKUP(orders[[#This Row],[Product ID]],products[Product ID],products[Size kg])</f>
        <v>2.5</v>
      </c>
      <c r="L286">
        <f>_xlfn.XLOOKUP(orders[[#This Row],[Product ID]],products[Product ID],products[Unit Price])</f>
        <v>31.625</v>
      </c>
      <c r="M286">
        <f>orders[[#This Row],[Unit Price]]*orders[[#This Row],[Quantity]]</f>
        <v>94.875</v>
      </c>
      <c r="N286">
        <f>_xlfn.XLOOKUP(orders[[#This Row],[Product ID]],products[Product ID],products[Profit]) * orders[[#This Row],[Quantity]]</f>
        <v>10.4361</v>
      </c>
    </row>
    <row r="287" spans="1:14" x14ac:dyDescent="0.3">
      <c r="A287" t="s">
        <v>5499</v>
      </c>
      <c r="B287" s="1">
        <v>44030</v>
      </c>
      <c r="C287" t="s">
        <v>1588</v>
      </c>
      <c r="D287" t="s">
        <v>5247</v>
      </c>
      <c r="E287">
        <v>1</v>
      </c>
      <c r="F287" t="str">
        <f>_xlfn.XLOOKUP(orders[[#This Row],[Customer ID]],customers[Customer ID],customers[Customer Name])</f>
        <v>Lyndsey Megany</v>
      </c>
      <c r="G287" t="str">
        <f>IF(_xlfn.XLOOKUP(orders[[#This Row],[Customer ID]],customers[Customer ID],customers[Email])=0,"",_xlfn.XLOOKUP(orders[[#This Row],[Customer ID]],customers[Customer ID],customers[Email]))</f>
        <v/>
      </c>
      <c r="H287" t="str">
        <f>_xlfn.XLOOKUP(orders[[#This Row],[Customer ID]],customers[Customer ID],customers[Country])</f>
        <v>United States</v>
      </c>
      <c r="I287" t="str">
        <f>_xlfn.XLOOKUP(orders[[#This Row],[Product ID]],products[Product ID],products[Coffee Type])</f>
        <v>Liberica</v>
      </c>
      <c r="J287" t="str">
        <f>_xlfn.XLOOKUP(orders[[#This Row],[Product ID]],products[Product ID],products[Roast Type])</f>
        <v xml:space="preserve">Light </v>
      </c>
      <c r="K287" s="2">
        <f>_xlfn.XLOOKUP(orders[[#This Row],[Product ID]],products[Product ID],products[Size kg])</f>
        <v>2.5</v>
      </c>
      <c r="L287">
        <f>_xlfn.XLOOKUP(orders[[#This Row],[Product ID]],products[Product ID],products[Unit Price])</f>
        <v>36.454999999999998</v>
      </c>
      <c r="M287">
        <f>orders[[#This Row],[Unit Price]]*orders[[#This Row],[Quantity]]</f>
        <v>36.454999999999998</v>
      </c>
      <c r="N287">
        <f>_xlfn.XLOOKUP(orders[[#This Row],[Product ID]],products[Product ID],products[Profit]) * orders[[#This Row],[Quantity]]</f>
        <v>4.7390999999999996</v>
      </c>
    </row>
    <row r="288" spans="1:14" x14ac:dyDescent="0.3">
      <c r="A288" t="s">
        <v>5500</v>
      </c>
      <c r="B288" s="1">
        <v>43755</v>
      </c>
      <c r="C288" t="s">
        <v>1592</v>
      </c>
      <c r="D288" t="s">
        <v>5211</v>
      </c>
      <c r="E288">
        <v>4</v>
      </c>
      <c r="F288" t="str">
        <f>_xlfn.XLOOKUP(orders[[#This Row],[Customer ID]],customers[Customer ID],customers[Customer Name])</f>
        <v>Byram Mergue</v>
      </c>
      <c r="G288" t="str">
        <f>IF(_xlfn.XLOOKUP(orders[[#This Row],[Customer ID]],customers[Customer ID],customers[Email])=0,"",_xlfn.XLOOKUP(orders[[#This Row],[Customer ID]],customers[Customer ID],customers[Email]))</f>
        <v>bmergue7y@umn.edu</v>
      </c>
      <c r="H288" t="str">
        <f>_xlfn.XLOOKUP(orders[[#This Row],[Customer ID]],customers[Customer ID],customers[Country])</f>
        <v>United States</v>
      </c>
      <c r="I288" t="str">
        <f>_xlfn.XLOOKUP(orders[[#This Row],[Product ID]],products[Product ID],products[Coffee Type])</f>
        <v>Arabica</v>
      </c>
      <c r="J288" t="str">
        <f>_xlfn.XLOOKUP(orders[[#This Row],[Product ID]],products[Product ID],products[Roast Type])</f>
        <v xml:space="preserve">Medium </v>
      </c>
      <c r="K288" s="2">
        <f>_xlfn.XLOOKUP(orders[[#This Row],[Product ID]],products[Product ID],products[Size kg])</f>
        <v>0.2</v>
      </c>
      <c r="L288">
        <f>_xlfn.XLOOKUP(orders[[#This Row],[Product ID]],products[Product ID],products[Unit Price])</f>
        <v>3.375</v>
      </c>
      <c r="M288">
        <f>orders[[#This Row],[Unit Price]]*orders[[#This Row],[Quantity]]</f>
        <v>13.5</v>
      </c>
      <c r="N288">
        <f>_xlfn.XLOOKUP(orders[[#This Row],[Product ID]],products[Product ID],products[Profit]) * orders[[#This Row],[Quantity]]</f>
        <v>1.2148000000000001</v>
      </c>
    </row>
    <row r="289" spans="1:14" x14ac:dyDescent="0.3">
      <c r="A289" t="s">
        <v>5501</v>
      </c>
      <c r="B289" s="1">
        <v>44697</v>
      </c>
      <c r="C289" t="s">
        <v>1597</v>
      </c>
      <c r="D289" t="s">
        <v>5293</v>
      </c>
      <c r="E289">
        <v>4</v>
      </c>
      <c r="F289" t="str">
        <f>_xlfn.XLOOKUP(orders[[#This Row],[Customer ID]],customers[Customer ID],customers[Customer Name])</f>
        <v>Kerr Patise</v>
      </c>
      <c r="G289" t="str">
        <f>IF(_xlfn.XLOOKUP(orders[[#This Row],[Customer ID]],customers[Customer ID],customers[Email])=0,"",_xlfn.XLOOKUP(orders[[#This Row],[Customer ID]],customers[Customer ID],customers[Email]))</f>
        <v>kpatise7z@jigsy.com</v>
      </c>
      <c r="H289" t="str">
        <f>_xlfn.XLOOKUP(orders[[#This Row],[Customer ID]],customers[Customer ID],customers[Country])</f>
        <v>United States</v>
      </c>
      <c r="I289" t="str">
        <f>_xlfn.XLOOKUP(orders[[#This Row],[Product ID]],products[Product ID],products[Coffee Type])</f>
        <v>Robusta</v>
      </c>
      <c r="J289" t="str">
        <f>_xlfn.XLOOKUP(orders[[#This Row],[Product ID]],products[Product ID],products[Roast Type])</f>
        <v xml:space="preserve">Light </v>
      </c>
      <c r="K289" s="2">
        <f>_xlfn.XLOOKUP(orders[[#This Row],[Product ID]],products[Product ID],products[Size kg])</f>
        <v>0.2</v>
      </c>
      <c r="L289">
        <f>_xlfn.XLOOKUP(orders[[#This Row],[Product ID]],products[Product ID],products[Unit Price])</f>
        <v>3.585</v>
      </c>
      <c r="M289">
        <f>orders[[#This Row],[Unit Price]]*orders[[#This Row],[Quantity]]</f>
        <v>14.34</v>
      </c>
      <c r="N289">
        <f>_xlfn.XLOOKUP(orders[[#This Row],[Product ID]],products[Product ID],products[Profit]) * orders[[#This Row],[Quantity]]</f>
        <v>0.86040000000000005</v>
      </c>
    </row>
    <row r="290" spans="1:14" x14ac:dyDescent="0.3">
      <c r="A290" t="s">
        <v>5502</v>
      </c>
      <c r="B290" s="1">
        <v>44279</v>
      </c>
      <c r="C290" t="s">
        <v>1602</v>
      </c>
      <c r="D290" t="s">
        <v>5184</v>
      </c>
      <c r="E290">
        <v>1</v>
      </c>
      <c r="F290" t="str">
        <f>_xlfn.XLOOKUP(orders[[#This Row],[Customer ID]],customers[Customer ID],customers[Customer Name])</f>
        <v>Mathew Goulter</v>
      </c>
      <c r="G290" t="str">
        <f>IF(_xlfn.XLOOKUP(orders[[#This Row],[Customer ID]],customers[Customer ID],customers[Email])=0,"",_xlfn.XLOOKUP(orders[[#This Row],[Customer ID]],customers[Customer ID],customers[Email]))</f>
        <v/>
      </c>
      <c r="H290" t="str">
        <f>_xlfn.XLOOKUP(orders[[#This Row],[Customer ID]],customers[Customer ID],customers[Country])</f>
        <v>Ireland</v>
      </c>
      <c r="I290" t="str">
        <f>_xlfn.XLOOKUP(orders[[#This Row],[Product ID]],products[Product ID],products[Coffee Type])</f>
        <v>Excelsa</v>
      </c>
      <c r="J290" t="str">
        <f>_xlfn.XLOOKUP(orders[[#This Row],[Product ID]],products[Product ID],products[Roast Type])</f>
        <v xml:space="preserve">Medium </v>
      </c>
      <c r="K290" s="2">
        <f>_xlfn.XLOOKUP(orders[[#This Row],[Product ID]],products[Product ID],products[Size kg])</f>
        <v>0.5</v>
      </c>
      <c r="L290">
        <f>_xlfn.XLOOKUP(orders[[#This Row],[Product ID]],products[Product ID],products[Unit Price])</f>
        <v>8.25</v>
      </c>
      <c r="M290">
        <f>orders[[#This Row],[Unit Price]]*orders[[#This Row],[Quantity]]</f>
        <v>8.25</v>
      </c>
      <c r="N290">
        <f>_xlfn.XLOOKUP(orders[[#This Row],[Product ID]],products[Product ID],products[Profit]) * orders[[#This Row],[Quantity]]</f>
        <v>0.90749999999999997</v>
      </c>
    </row>
    <row r="291" spans="1:14" x14ac:dyDescent="0.3">
      <c r="A291" t="s">
        <v>5503</v>
      </c>
      <c r="B291" s="1">
        <v>43772</v>
      </c>
      <c r="C291" t="s">
        <v>1608</v>
      </c>
      <c r="D291" t="s">
        <v>5245</v>
      </c>
      <c r="E291">
        <v>5</v>
      </c>
      <c r="F291" t="str">
        <f>_xlfn.XLOOKUP(orders[[#This Row],[Customer ID]],customers[Customer ID],customers[Customer Name])</f>
        <v>Marris Grcic</v>
      </c>
      <c r="G291" t="str">
        <f>IF(_xlfn.XLOOKUP(orders[[#This Row],[Customer ID]],customers[Customer ID],customers[Email])=0,"",_xlfn.XLOOKUP(orders[[#This Row],[Customer ID]],customers[Customer ID],customers[Email]))</f>
        <v/>
      </c>
      <c r="H291" t="str">
        <f>_xlfn.XLOOKUP(orders[[#This Row],[Customer ID]],customers[Customer ID],customers[Country])</f>
        <v>United States</v>
      </c>
      <c r="I291" t="str">
        <f>_xlfn.XLOOKUP(orders[[#This Row],[Product ID]],products[Product ID],products[Coffee Type])</f>
        <v>Robusta</v>
      </c>
      <c r="J291" t="str">
        <f>_xlfn.XLOOKUP(orders[[#This Row],[Product ID]],products[Product ID],products[Roast Type])</f>
        <v xml:space="preserve">Dark </v>
      </c>
      <c r="K291" s="2">
        <f>_xlfn.XLOOKUP(orders[[#This Row],[Product ID]],products[Product ID],products[Size kg])</f>
        <v>0.2</v>
      </c>
      <c r="L291">
        <f>_xlfn.XLOOKUP(orders[[#This Row],[Product ID]],products[Product ID],products[Unit Price])</f>
        <v>2.6850000000000001</v>
      </c>
      <c r="M291">
        <f>orders[[#This Row],[Unit Price]]*orders[[#This Row],[Quantity]]</f>
        <v>13.425000000000001</v>
      </c>
      <c r="N291">
        <f>_xlfn.XLOOKUP(orders[[#This Row],[Product ID]],products[Product ID],products[Profit]) * orders[[#This Row],[Quantity]]</f>
        <v>0.80549999999999999</v>
      </c>
    </row>
    <row r="292" spans="1:14" x14ac:dyDescent="0.3">
      <c r="A292" t="s">
        <v>5504</v>
      </c>
      <c r="B292" s="1">
        <v>44497</v>
      </c>
      <c r="C292" t="s">
        <v>1612</v>
      </c>
      <c r="D292" t="s">
        <v>5200</v>
      </c>
      <c r="E292">
        <v>5</v>
      </c>
      <c r="F292" t="str">
        <f>_xlfn.XLOOKUP(orders[[#This Row],[Customer ID]],customers[Customer ID],customers[Customer Name])</f>
        <v>Domeniga Duke</v>
      </c>
      <c r="G292" t="str">
        <f>IF(_xlfn.XLOOKUP(orders[[#This Row],[Customer ID]],customers[Customer ID],customers[Email])=0,"",_xlfn.XLOOKUP(orders[[#This Row],[Customer ID]],customers[Customer ID],customers[Email]))</f>
        <v>dduke82@vkontakte.ru</v>
      </c>
      <c r="H292" t="str">
        <f>_xlfn.XLOOKUP(orders[[#This Row],[Customer ID]],customers[Customer ID],customers[Country])</f>
        <v>United States</v>
      </c>
      <c r="I292" t="str">
        <f>_xlfn.XLOOKUP(orders[[#This Row],[Product ID]],products[Product ID],products[Coffee Type])</f>
        <v>Arabica</v>
      </c>
      <c r="J292" t="str">
        <f>_xlfn.XLOOKUP(orders[[#This Row],[Product ID]],products[Product ID],products[Roast Type])</f>
        <v xml:space="preserve">Dark </v>
      </c>
      <c r="K292" s="2">
        <f>_xlfn.XLOOKUP(orders[[#This Row],[Product ID]],products[Product ID],products[Size kg])</f>
        <v>1</v>
      </c>
      <c r="L292">
        <f>_xlfn.XLOOKUP(orders[[#This Row],[Product ID]],products[Product ID],products[Unit Price])</f>
        <v>9.9499999999999993</v>
      </c>
      <c r="M292">
        <f>orders[[#This Row],[Unit Price]]*orders[[#This Row],[Quantity]]</f>
        <v>49.75</v>
      </c>
      <c r="N292">
        <f>_xlfn.XLOOKUP(orders[[#This Row],[Product ID]],products[Product ID],products[Profit]) * orders[[#This Row],[Quantity]]</f>
        <v>4.4775</v>
      </c>
    </row>
    <row r="293" spans="1:14" x14ac:dyDescent="0.3">
      <c r="A293" t="s">
        <v>5505</v>
      </c>
      <c r="B293" s="1">
        <v>44181</v>
      </c>
      <c r="C293" t="s">
        <v>1617</v>
      </c>
      <c r="D293" t="s">
        <v>5184</v>
      </c>
      <c r="E293">
        <v>2</v>
      </c>
      <c r="F293" t="str">
        <f>_xlfn.XLOOKUP(orders[[#This Row],[Customer ID]],customers[Customer ID],customers[Customer Name])</f>
        <v>Violante Skouling</v>
      </c>
      <c r="G293" t="str">
        <f>IF(_xlfn.XLOOKUP(orders[[#This Row],[Customer ID]],customers[Customer ID],customers[Email])=0,"",_xlfn.XLOOKUP(orders[[#This Row],[Customer ID]],customers[Customer ID],customers[Email]))</f>
        <v/>
      </c>
      <c r="H293" t="str">
        <f>_xlfn.XLOOKUP(orders[[#This Row],[Customer ID]],customers[Customer ID],customers[Country])</f>
        <v>Ireland</v>
      </c>
      <c r="I293" t="str">
        <f>_xlfn.XLOOKUP(orders[[#This Row],[Product ID]],products[Product ID],products[Coffee Type])</f>
        <v>Excelsa</v>
      </c>
      <c r="J293" t="str">
        <f>_xlfn.XLOOKUP(orders[[#This Row],[Product ID]],products[Product ID],products[Roast Type])</f>
        <v xml:space="preserve">Medium </v>
      </c>
      <c r="K293" s="2">
        <f>_xlfn.XLOOKUP(orders[[#This Row],[Product ID]],products[Product ID],products[Size kg])</f>
        <v>0.5</v>
      </c>
      <c r="L293">
        <f>_xlfn.XLOOKUP(orders[[#This Row],[Product ID]],products[Product ID],products[Unit Price])</f>
        <v>8.25</v>
      </c>
      <c r="M293">
        <f>orders[[#This Row],[Unit Price]]*orders[[#This Row],[Quantity]]</f>
        <v>16.5</v>
      </c>
      <c r="N293">
        <f>_xlfn.XLOOKUP(orders[[#This Row],[Product ID]],products[Product ID],products[Profit]) * orders[[#This Row],[Quantity]]</f>
        <v>1.8149999999999999</v>
      </c>
    </row>
    <row r="294" spans="1:14" x14ac:dyDescent="0.3">
      <c r="A294" t="s">
        <v>5506</v>
      </c>
      <c r="B294" s="1">
        <v>44529</v>
      </c>
      <c r="C294" t="s">
        <v>1620</v>
      </c>
      <c r="D294" t="s">
        <v>5228</v>
      </c>
      <c r="E294">
        <v>3</v>
      </c>
      <c r="F294" t="str">
        <f>_xlfn.XLOOKUP(orders[[#This Row],[Customer ID]],customers[Customer ID],customers[Customer Name])</f>
        <v>Isidore Hussey</v>
      </c>
      <c r="G294" t="str">
        <f>IF(_xlfn.XLOOKUP(orders[[#This Row],[Customer ID]],customers[Customer ID],customers[Email])=0,"",_xlfn.XLOOKUP(orders[[#This Row],[Customer ID]],customers[Customer ID],customers[Email]))</f>
        <v>ihussey84@mapy.cz</v>
      </c>
      <c r="H294" t="str">
        <f>_xlfn.XLOOKUP(orders[[#This Row],[Customer ID]],customers[Customer ID],customers[Country])</f>
        <v>United States</v>
      </c>
      <c r="I294" t="str">
        <f>_xlfn.XLOOKUP(orders[[#This Row],[Product ID]],products[Product ID],products[Coffee Type])</f>
        <v>Arabica</v>
      </c>
      <c r="J294" t="str">
        <f>_xlfn.XLOOKUP(orders[[#This Row],[Product ID]],products[Product ID],products[Roast Type])</f>
        <v xml:space="preserve">Dark </v>
      </c>
      <c r="K294" s="2">
        <f>_xlfn.XLOOKUP(orders[[#This Row],[Product ID]],products[Product ID],products[Size kg])</f>
        <v>0.5</v>
      </c>
      <c r="L294">
        <f>_xlfn.XLOOKUP(orders[[#This Row],[Product ID]],products[Product ID],products[Unit Price])</f>
        <v>5.97</v>
      </c>
      <c r="M294">
        <f>orders[[#This Row],[Unit Price]]*orders[[#This Row],[Quantity]]</f>
        <v>17.91</v>
      </c>
      <c r="N294">
        <f>_xlfn.XLOOKUP(orders[[#This Row],[Product ID]],products[Product ID],products[Profit]) * orders[[#This Row],[Quantity]]</f>
        <v>1.6118999999999999</v>
      </c>
    </row>
    <row r="295" spans="1:14" x14ac:dyDescent="0.3">
      <c r="A295" t="s">
        <v>5507</v>
      </c>
      <c r="B295" s="1">
        <v>44275</v>
      </c>
      <c r="C295" t="s">
        <v>1624</v>
      </c>
      <c r="D295" t="s">
        <v>5228</v>
      </c>
      <c r="E295">
        <v>5</v>
      </c>
      <c r="F295" t="str">
        <f>_xlfn.XLOOKUP(orders[[#This Row],[Customer ID]],customers[Customer ID],customers[Customer Name])</f>
        <v>Cassie Pinkerton</v>
      </c>
      <c r="G295" t="str">
        <f>IF(_xlfn.XLOOKUP(orders[[#This Row],[Customer ID]],customers[Customer ID],customers[Email])=0,"",_xlfn.XLOOKUP(orders[[#This Row],[Customer ID]],customers[Customer ID],customers[Email]))</f>
        <v>cpinkerton85@upenn.edu</v>
      </c>
      <c r="H295" t="str">
        <f>_xlfn.XLOOKUP(orders[[#This Row],[Customer ID]],customers[Customer ID],customers[Country])</f>
        <v>United States</v>
      </c>
      <c r="I295" t="str">
        <f>_xlfn.XLOOKUP(orders[[#This Row],[Product ID]],products[Product ID],products[Coffee Type])</f>
        <v>Arabica</v>
      </c>
      <c r="J295" t="str">
        <f>_xlfn.XLOOKUP(orders[[#This Row],[Product ID]],products[Product ID],products[Roast Type])</f>
        <v xml:space="preserve">Dark </v>
      </c>
      <c r="K295" s="2">
        <f>_xlfn.XLOOKUP(orders[[#This Row],[Product ID]],products[Product ID],products[Size kg])</f>
        <v>0.5</v>
      </c>
      <c r="L295">
        <f>_xlfn.XLOOKUP(orders[[#This Row],[Product ID]],products[Product ID],products[Unit Price])</f>
        <v>5.97</v>
      </c>
      <c r="M295">
        <f>orders[[#This Row],[Unit Price]]*orders[[#This Row],[Quantity]]</f>
        <v>29.849999999999998</v>
      </c>
      <c r="N295">
        <f>_xlfn.XLOOKUP(orders[[#This Row],[Product ID]],products[Product ID],products[Profit]) * orders[[#This Row],[Quantity]]</f>
        <v>2.6865000000000001</v>
      </c>
    </row>
    <row r="296" spans="1:14" x14ac:dyDescent="0.3">
      <c r="A296" t="s">
        <v>5508</v>
      </c>
      <c r="B296" s="1">
        <v>44659</v>
      </c>
      <c r="C296" t="s">
        <v>1629</v>
      </c>
      <c r="D296" t="s">
        <v>5267</v>
      </c>
      <c r="E296">
        <v>3</v>
      </c>
      <c r="F296" t="str">
        <f>_xlfn.XLOOKUP(orders[[#This Row],[Customer ID]],customers[Customer ID],customers[Customer Name])</f>
        <v>Micki Fero</v>
      </c>
      <c r="G296" t="str">
        <f>IF(_xlfn.XLOOKUP(orders[[#This Row],[Customer ID]],customers[Customer ID],customers[Email])=0,"",_xlfn.XLOOKUP(orders[[#This Row],[Customer ID]],customers[Customer ID],customers[Email]))</f>
        <v/>
      </c>
      <c r="H296" t="str">
        <f>_xlfn.XLOOKUP(orders[[#This Row],[Customer ID]],customers[Customer ID],customers[Country])</f>
        <v>United States</v>
      </c>
      <c r="I296" t="str">
        <f>_xlfn.XLOOKUP(orders[[#This Row],[Product ID]],products[Product ID],products[Coffee Type])</f>
        <v>Excelsa</v>
      </c>
      <c r="J296" t="str">
        <f>_xlfn.XLOOKUP(orders[[#This Row],[Product ID]],products[Product ID],products[Roast Type])</f>
        <v xml:space="preserve">Light </v>
      </c>
      <c r="K296" s="2">
        <f>_xlfn.XLOOKUP(orders[[#This Row],[Product ID]],products[Product ID],products[Size kg])</f>
        <v>1</v>
      </c>
      <c r="L296">
        <f>_xlfn.XLOOKUP(orders[[#This Row],[Product ID]],products[Product ID],products[Unit Price])</f>
        <v>14.85</v>
      </c>
      <c r="M296">
        <f>orders[[#This Row],[Unit Price]]*orders[[#This Row],[Quantity]]</f>
        <v>44.55</v>
      </c>
      <c r="N296">
        <f>_xlfn.XLOOKUP(orders[[#This Row],[Product ID]],products[Product ID],products[Profit]) * orders[[#This Row],[Quantity]]</f>
        <v>4.9005000000000001</v>
      </c>
    </row>
    <row r="297" spans="1:14" x14ac:dyDescent="0.3">
      <c r="A297" t="s">
        <v>5509</v>
      </c>
      <c r="B297" s="1">
        <v>44057</v>
      </c>
      <c r="C297" t="s">
        <v>1634</v>
      </c>
      <c r="D297" t="s">
        <v>5188</v>
      </c>
      <c r="E297">
        <v>2</v>
      </c>
      <c r="F297" t="str">
        <f>_xlfn.XLOOKUP(orders[[#This Row],[Customer ID]],customers[Customer ID],customers[Customer Name])</f>
        <v>Cybill Graddell</v>
      </c>
      <c r="G297" t="str">
        <f>IF(_xlfn.XLOOKUP(orders[[#This Row],[Customer ID]],customers[Customer ID],customers[Email])=0,"",_xlfn.XLOOKUP(orders[[#This Row],[Customer ID]],customers[Customer ID],customers[Email]))</f>
        <v/>
      </c>
      <c r="H297" t="str">
        <f>_xlfn.XLOOKUP(orders[[#This Row],[Customer ID]],customers[Customer ID],customers[Country])</f>
        <v>United States</v>
      </c>
      <c r="I297" t="str">
        <f>_xlfn.XLOOKUP(orders[[#This Row],[Product ID]],products[Product ID],products[Coffee Type])</f>
        <v>Excelsa</v>
      </c>
      <c r="J297" t="str">
        <f>_xlfn.XLOOKUP(orders[[#This Row],[Product ID]],products[Product ID],products[Roast Type])</f>
        <v xml:space="preserve">Medium </v>
      </c>
      <c r="K297" s="2">
        <f>_xlfn.XLOOKUP(orders[[#This Row],[Product ID]],products[Product ID],products[Size kg])</f>
        <v>1</v>
      </c>
      <c r="L297">
        <f>_xlfn.XLOOKUP(orders[[#This Row],[Product ID]],products[Product ID],products[Unit Price])</f>
        <v>13.75</v>
      </c>
      <c r="M297">
        <f>orders[[#This Row],[Unit Price]]*orders[[#This Row],[Quantity]]</f>
        <v>27.5</v>
      </c>
      <c r="N297">
        <f>_xlfn.XLOOKUP(orders[[#This Row],[Product ID]],products[Product ID],products[Profit]) * orders[[#This Row],[Quantity]]</f>
        <v>3.0249999999999999</v>
      </c>
    </row>
    <row r="298" spans="1:14" x14ac:dyDescent="0.3">
      <c r="A298" t="s">
        <v>5510</v>
      </c>
      <c r="B298" s="1">
        <v>43597</v>
      </c>
      <c r="C298" t="s">
        <v>1637</v>
      </c>
      <c r="D298" t="s">
        <v>5197</v>
      </c>
      <c r="E298">
        <v>6</v>
      </c>
      <c r="F298" t="str">
        <f>_xlfn.XLOOKUP(orders[[#This Row],[Customer ID]],customers[Customer ID],customers[Customer Name])</f>
        <v>Dorian Vizor</v>
      </c>
      <c r="G298" t="str">
        <f>IF(_xlfn.XLOOKUP(orders[[#This Row],[Customer ID]],customers[Customer ID],customers[Email])=0,"",_xlfn.XLOOKUP(orders[[#This Row],[Customer ID]],customers[Customer ID],customers[Email]))</f>
        <v>dvizor88@furl.net</v>
      </c>
      <c r="H298" t="str">
        <f>_xlfn.XLOOKUP(orders[[#This Row],[Customer ID]],customers[Customer ID],customers[Country])</f>
        <v>United States</v>
      </c>
      <c r="I298" t="str">
        <f>_xlfn.XLOOKUP(orders[[#This Row],[Product ID]],products[Product ID],products[Coffee Type])</f>
        <v>Robusta</v>
      </c>
      <c r="J298" t="str">
        <f>_xlfn.XLOOKUP(orders[[#This Row],[Product ID]],products[Product ID],products[Roast Type])</f>
        <v xml:space="preserve">Medium </v>
      </c>
      <c r="K298" s="2">
        <f>_xlfn.XLOOKUP(orders[[#This Row],[Product ID]],products[Product ID],products[Size kg])</f>
        <v>0.5</v>
      </c>
      <c r="L298">
        <f>_xlfn.XLOOKUP(orders[[#This Row],[Product ID]],products[Product ID],products[Unit Price])</f>
        <v>5.97</v>
      </c>
      <c r="M298">
        <f>orders[[#This Row],[Unit Price]]*orders[[#This Row],[Quantity]]</f>
        <v>35.82</v>
      </c>
      <c r="N298">
        <f>_xlfn.XLOOKUP(orders[[#This Row],[Product ID]],products[Product ID],products[Profit]) * orders[[#This Row],[Quantity]]</f>
        <v>2.1492</v>
      </c>
    </row>
    <row r="299" spans="1:14" x14ac:dyDescent="0.3">
      <c r="A299" t="s">
        <v>5511</v>
      </c>
      <c r="B299" s="1">
        <v>44258</v>
      </c>
      <c r="C299" t="s">
        <v>1642</v>
      </c>
      <c r="D299" t="s">
        <v>5272</v>
      </c>
      <c r="E299">
        <v>3</v>
      </c>
      <c r="F299" t="str">
        <f>_xlfn.XLOOKUP(orders[[#This Row],[Customer ID]],customers[Customer ID],customers[Customer Name])</f>
        <v>Eddi Sedgebeer</v>
      </c>
      <c r="G299" t="str">
        <f>IF(_xlfn.XLOOKUP(orders[[#This Row],[Customer ID]],customers[Customer ID],customers[Email])=0,"",_xlfn.XLOOKUP(orders[[#This Row],[Customer ID]],customers[Customer ID],customers[Email]))</f>
        <v>esedgebeer89@oaic.gov.au</v>
      </c>
      <c r="H299" t="str">
        <f>_xlfn.XLOOKUP(orders[[#This Row],[Customer ID]],customers[Customer ID],customers[Country])</f>
        <v>United States</v>
      </c>
      <c r="I299" t="str">
        <f>_xlfn.XLOOKUP(orders[[#This Row],[Product ID]],products[Product ID],products[Coffee Type])</f>
        <v>Robusta</v>
      </c>
      <c r="J299" t="str">
        <f>_xlfn.XLOOKUP(orders[[#This Row],[Product ID]],products[Product ID],products[Roast Type])</f>
        <v xml:space="preserve">Dark </v>
      </c>
      <c r="K299" s="2">
        <f>_xlfn.XLOOKUP(orders[[#This Row],[Product ID]],products[Product ID],products[Size kg])</f>
        <v>0.5</v>
      </c>
      <c r="L299">
        <f>_xlfn.XLOOKUP(orders[[#This Row],[Product ID]],products[Product ID],products[Unit Price])</f>
        <v>5.37</v>
      </c>
      <c r="M299">
        <f>orders[[#This Row],[Unit Price]]*orders[[#This Row],[Quantity]]</f>
        <v>16.11</v>
      </c>
      <c r="N299">
        <f>_xlfn.XLOOKUP(orders[[#This Row],[Product ID]],products[Product ID],products[Profit]) * orders[[#This Row],[Quantity]]</f>
        <v>0.9665999999999999</v>
      </c>
    </row>
    <row r="300" spans="1:14" x14ac:dyDescent="0.3">
      <c r="A300" t="s">
        <v>5512</v>
      </c>
      <c r="B300" s="1">
        <v>43872</v>
      </c>
      <c r="C300" t="s">
        <v>1648</v>
      </c>
      <c r="D300" t="s">
        <v>5332</v>
      </c>
      <c r="E300">
        <v>6</v>
      </c>
      <c r="F300" t="str">
        <f>_xlfn.XLOOKUP(orders[[#This Row],[Customer ID]],customers[Customer ID],customers[Customer Name])</f>
        <v>Ken Lestrange</v>
      </c>
      <c r="G300" t="str">
        <f>IF(_xlfn.XLOOKUP(orders[[#This Row],[Customer ID]],customers[Customer ID],customers[Email])=0,"",_xlfn.XLOOKUP(orders[[#This Row],[Customer ID]],customers[Customer ID],customers[Email]))</f>
        <v>klestrange8a@lulu.com</v>
      </c>
      <c r="H300" t="str">
        <f>_xlfn.XLOOKUP(orders[[#This Row],[Customer ID]],customers[Customer ID],customers[Country])</f>
        <v>United States</v>
      </c>
      <c r="I300" t="str">
        <f>_xlfn.XLOOKUP(orders[[#This Row],[Product ID]],products[Product ID],products[Coffee Type])</f>
        <v>Excelsa</v>
      </c>
      <c r="J300" t="str">
        <f>_xlfn.XLOOKUP(orders[[#This Row],[Product ID]],products[Product ID],products[Roast Type])</f>
        <v xml:space="preserve">Light </v>
      </c>
      <c r="K300" s="2">
        <f>_xlfn.XLOOKUP(orders[[#This Row],[Product ID]],products[Product ID],products[Size kg])</f>
        <v>0.2</v>
      </c>
      <c r="L300">
        <f>_xlfn.XLOOKUP(orders[[#This Row],[Product ID]],products[Product ID],products[Unit Price])</f>
        <v>4.4550000000000001</v>
      </c>
      <c r="M300">
        <f>orders[[#This Row],[Unit Price]]*orders[[#This Row],[Quantity]]</f>
        <v>26.73</v>
      </c>
      <c r="N300">
        <f>_xlfn.XLOOKUP(orders[[#This Row],[Product ID]],products[Product ID],products[Profit]) * orders[[#This Row],[Quantity]]</f>
        <v>2.94</v>
      </c>
    </row>
    <row r="301" spans="1:14" x14ac:dyDescent="0.3">
      <c r="A301" t="s">
        <v>5513</v>
      </c>
      <c r="B301" s="1">
        <v>43582</v>
      </c>
      <c r="C301" t="s">
        <v>1653</v>
      </c>
      <c r="D301" t="s">
        <v>5202</v>
      </c>
      <c r="E301">
        <v>6</v>
      </c>
      <c r="F301" t="str">
        <f>_xlfn.XLOOKUP(orders[[#This Row],[Customer ID]],customers[Customer ID],customers[Customer Name])</f>
        <v>Lacee Tanti</v>
      </c>
      <c r="G301" t="str">
        <f>IF(_xlfn.XLOOKUP(orders[[#This Row],[Customer ID]],customers[Customer ID],customers[Email])=0,"",_xlfn.XLOOKUP(orders[[#This Row],[Customer ID]],customers[Customer ID],customers[Email]))</f>
        <v>ltanti8b@techcrunch.com</v>
      </c>
      <c r="H301" t="str">
        <f>_xlfn.XLOOKUP(orders[[#This Row],[Customer ID]],customers[Customer ID],customers[Country])</f>
        <v>United States</v>
      </c>
      <c r="I301" t="str">
        <f>_xlfn.XLOOKUP(orders[[#This Row],[Product ID]],products[Product ID],products[Coffee Type])</f>
        <v>Excelsa</v>
      </c>
      <c r="J301" t="str">
        <f>_xlfn.XLOOKUP(orders[[#This Row],[Product ID]],products[Product ID],products[Roast Type])</f>
        <v xml:space="preserve">Light </v>
      </c>
      <c r="K301" s="2">
        <f>_xlfn.XLOOKUP(orders[[#This Row],[Product ID]],products[Product ID],products[Size kg])</f>
        <v>2.5</v>
      </c>
      <c r="L301">
        <f>_xlfn.XLOOKUP(orders[[#This Row],[Product ID]],products[Product ID],products[Unit Price])</f>
        <v>34.155000000000001</v>
      </c>
      <c r="M301">
        <f>orders[[#This Row],[Unit Price]]*orders[[#This Row],[Quantity]]</f>
        <v>204.93</v>
      </c>
      <c r="N301">
        <f>_xlfn.XLOOKUP(orders[[#This Row],[Product ID]],products[Product ID],products[Profit]) * orders[[#This Row],[Quantity]]</f>
        <v>22.542000000000002</v>
      </c>
    </row>
    <row r="302" spans="1:14" x14ac:dyDescent="0.3">
      <c r="A302" t="s">
        <v>5514</v>
      </c>
      <c r="B302" s="1">
        <v>44646</v>
      </c>
      <c r="C302" t="s">
        <v>1659</v>
      </c>
      <c r="D302" t="s">
        <v>5186</v>
      </c>
      <c r="E302">
        <v>3</v>
      </c>
      <c r="F302" t="str">
        <f>_xlfn.XLOOKUP(orders[[#This Row],[Customer ID]],customers[Customer ID],customers[Customer Name])</f>
        <v>Arel De Lasci</v>
      </c>
      <c r="G302" t="str">
        <f>IF(_xlfn.XLOOKUP(orders[[#This Row],[Customer ID]],customers[Customer ID],customers[Email])=0,"",_xlfn.XLOOKUP(orders[[#This Row],[Customer ID]],customers[Customer ID],customers[Email]))</f>
        <v>ade8c@1und1.de</v>
      </c>
      <c r="H302" t="str">
        <f>_xlfn.XLOOKUP(orders[[#This Row],[Customer ID]],customers[Customer ID],customers[Country])</f>
        <v>United States</v>
      </c>
      <c r="I302" t="str">
        <f>_xlfn.XLOOKUP(orders[[#This Row],[Product ID]],products[Product ID],products[Coffee Type])</f>
        <v>Arabica</v>
      </c>
      <c r="J302" t="str">
        <f>_xlfn.XLOOKUP(orders[[#This Row],[Product ID]],products[Product ID],products[Roast Type])</f>
        <v xml:space="preserve">Light </v>
      </c>
      <c r="K302" s="2">
        <f>_xlfn.XLOOKUP(orders[[#This Row],[Product ID]],products[Product ID],products[Size kg])</f>
        <v>1</v>
      </c>
      <c r="L302">
        <f>_xlfn.XLOOKUP(orders[[#This Row],[Product ID]],products[Product ID],products[Unit Price])</f>
        <v>12.95</v>
      </c>
      <c r="M302">
        <f>orders[[#This Row],[Unit Price]]*orders[[#This Row],[Quantity]]</f>
        <v>38.849999999999994</v>
      </c>
      <c r="N302">
        <f>_xlfn.XLOOKUP(orders[[#This Row],[Product ID]],products[Product ID],products[Profit]) * orders[[#This Row],[Quantity]]</f>
        <v>3.4965000000000002</v>
      </c>
    </row>
    <row r="303" spans="1:14" x14ac:dyDescent="0.3">
      <c r="A303" t="s">
        <v>5515</v>
      </c>
      <c r="B303" s="1">
        <v>44102</v>
      </c>
      <c r="C303" t="s">
        <v>1664</v>
      </c>
      <c r="D303" t="s">
        <v>5207</v>
      </c>
      <c r="E303">
        <v>4</v>
      </c>
      <c r="F303" t="str">
        <f>_xlfn.XLOOKUP(orders[[#This Row],[Customer ID]],customers[Customer ID],customers[Customer Name])</f>
        <v>Trescha Jedrachowicz</v>
      </c>
      <c r="G303" t="str">
        <f>IF(_xlfn.XLOOKUP(orders[[#This Row],[Customer ID]],customers[Customer ID],customers[Email])=0,"",_xlfn.XLOOKUP(orders[[#This Row],[Customer ID]],customers[Customer ID],customers[Email]))</f>
        <v>tjedrachowicz8d@acquirethisname.com</v>
      </c>
      <c r="H303" t="str">
        <f>_xlfn.XLOOKUP(orders[[#This Row],[Customer ID]],customers[Customer ID],customers[Country])</f>
        <v>United States</v>
      </c>
      <c r="I303" t="str">
        <f>_xlfn.XLOOKUP(orders[[#This Row],[Product ID]],products[Product ID],products[Coffee Type])</f>
        <v>Liberica</v>
      </c>
      <c r="J303" t="str">
        <f>_xlfn.XLOOKUP(orders[[#This Row],[Product ID]],products[Product ID],products[Roast Type])</f>
        <v xml:space="preserve">Dark </v>
      </c>
      <c r="K303" s="2">
        <f>_xlfn.XLOOKUP(orders[[#This Row],[Product ID]],products[Product ID],products[Size kg])</f>
        <v>0.2</v>
      </c>
      <c r="L303">
        <f>_xlfn.XLOOKUP(orders[[#This Row],[Product ID]],products[Product ID],products[Unit Price])</f>
        <v>3.8849999999999998</v>
      </c>
      <c r="M303">
        <f>orders[[#This Row],[Unit Price]]*orders[[#This Row],[Quantity]]</f>
        <v>15.54</v>
      </c>
      <c r="N303">
        <f>_xlfn.XLOOKUP(orders[[#This Row],[Product ID]],products[Product ID],products[Profit]) * orders[[#This Row],[Quantity]]</f>
        <v>2.02</v>
      </c>
    </row>
    <row r="304" spans="1:14" x14ac:dyDescent="0.3">
      <c r="A304" t="s">
        <v>5516</v>
      </c>
      <c r="B304" s="1">
        <v>43762</v>
      </c>
      <c r="C304" t="s">
        <v>1669</v>
      </c>
      <c r="D304" t="s">
        <v>5225</v>
      </c>
      <c r="E304">
        <v>1</v>
      </c>
      <c r="F304" t="str">
        <f>_xlfn.XLOOKUP(orders[[#This Row],[Customer ID]],customers[Customer ID],customers[Customer Name])</f>
        <v>Perkin Stonner</v>
      </c>
      <c r="G304" t="str">
        <f>IF(_xlfn.XLOOKUP(orders[[#This Row],[Customer ID]],customers[Customer ID],customers[Email])=0,"",_xlfn.XLOOKUP(orders[[#This Row],[Customer ID]],customers[Customer ID],customers[Email]))</f>
        <v>pstonner8e@moonfruit.com</v>
      </c>
      <c r="H304" t="str">
        <f>_xlfn.XLOOKUP(orders[[#This Row],[Customer ID]],customers[Customer ID],customers[Country])</f>
        <v>United States</v>
      </c>
      <c r="I304" t="str">
        <f>_xlfn.XLOOKUP(orders[[#This Row],[Product ID]],products[Product ID],products[Coffee Type])</f>
        <v>Arabica</v>
      </c>
      <c r="J304" t="str">
        <f>_xlfn.XLOOKUP(orders[[#This Row],[Product ID]],products[Product ID],products[Roast Type])</f>
        <v xml:space="preserve">Medium </v>
      </c>
      <c r="K304" s="2">
        <f>_xlfn.XLOOKUP(orders[[#This Row],[Product ID]],products[Product ID],products[Size kg])</f>
        <v>0.5</v>
      </c>
      <c r="L304">
        <f>_xlfn.XLOOKUP(orders[[#This Row],[Product ID]],products[Product ID],products[Unit Price])</f>
        <v>6.75</v>
      </c>
      <c r="M304">
        <f>orders[[#This Row],[Unit Price]]*orders[[#This Row],[Quantity]]</f>
        <v>6.75</v>
      </c>
      <c r="N304">
        <f>_xlfn.XLOOKUP(orders[[#This Row],[Product ID]],products[Product ID],products[Profit]) * orders[[#This Row],[Quantity]]</f>
        <v>0.60750000000000004</v>
      </c>
    </row>
    <row r="305" spans="1:14" x14ac:dyDescent="0.3">
      <c r="A305" t="s">
        <v>5517</v>
      </c>
      <c r="B305" s="1">
        <v>44412</v>
      </c>
      <c r="C305" t="s">
        <v>1675</v>
      </c>
      <c r="D305" t="s">
        <v>5471</v>
      </c>
      <c r="E305">
        <v>4</v>
      </c>
      <c r="F305" t="str">
        <f>_xlfn.XLOOKUP(orders[[#This Row],[Customer ID]],customers[Customer ID],customers[Customer Name])</f>
        <v>Darrin Tingly</v>
      </c>
      <c r="G305" t="str">
        <f>IF(_xlfn.XLOOKUP(orders[[#This Row],[Customer ID]],customers[Customer ID],customers[Email])=0,"",_xlfn.XLOOKUP(orders[[#This Row],[Customer ID]],customers[Customer ID],customers[Email]))</f>
        <v>dtingly8f@goo.ne.jp</v>
      </c>
      <c r="H305" t="str">
        <f>_xlfn.XLOOKUP(orders[[#This Row],[Customer ID]],customers[Customer ID],customers[Country])</f>
        <v>United States</v>
      </c>
      <c r="I305" t="str">
        <f>_xlfn.XLOOKUP(orders[[#This Row],[Product ID]],products[Product ID],products[Coffee Type])</f>
        <v>Excelsa</v>
      </c>
      <c r="J305" t="str">
        <f>_xlfn.XLOOKUP(orders[[#This Row],[Product ID]],products[Product ID],products[Roast Type])</f>
        <v xml:space="preserve">Dark </v>
      </c>
      <c r="K305" s="2">
        <f>_xlfn.XLOOKUP(orders[[#This Row],[Product ID]],products[Product ID],products[Size kg])</f>
        <v>2.5</v>
      </c>
      <c r="L305">
        <f>_xlfn.XLOOKUP(orders[[#This Row],[Product ID]],products[Product ID],products[Unit Price])</f>
        <v>27.945</v>
      </c>
      <c r="M305">
        <f>orders[[#This Row],[Unit Price]]*orders[[#This Row],[Quantity]]</f>
        <v>111.78</v>
      </c>
      <c r="N305">
        <f>_xlfn.XLOOKUP(orders[[#This Row],[Product ID]],products[Product ID],products[Profit]) * orders[[#This Row],[Quantity]]</f>
        <v>12.295999999999999</v>
      </c>
    </row>
    <row r="306" spans="1:14" x14ac:dyDescent="0.3">
      <c r="A306" t="s">
        <v>5518</v>
      </c>
      <c r="B306" s="1">
        <v>43828</v>
      </c>
      <c r="C306" t="s">
        <v>1718</v>
      </c>
      <c r="D306" t="s">
        <v>5254</v>
      </c>
      <c r="E306">
        <v>1</v>
      </c>
      <c r="F306" t="str">
        <f>_xlfn.XLOOKUP(orders[[#This Row],[Customer ID]],customers[Customer ID],customers[Customer Name])</f>
        <v>Claudetta Rushe</v>
      </c>
      <c r="G306" t="str">
        <f>IF(_xlfn.XLOOKUP(orders[[#This Row],[Customer ID]],customers[Customer ID],customers[Email])=0,"",_xlfn.XLOOKUP(orders[[#This Row],[Customer ID]],customers[Customer ID],customers[Email]))</f>
        <v>crushe8n@about.me</v>
      </c>
      <c r="H306" t="str">
        <f>_xlfn.XLOOKUP(orders[[#This Row],[Customer ID]],customers[Customer ID],customers[Country])</f>
        <v>United States</v>
      </c>
      <c r="I306" t="str">
        <f>_xlfn.XLOOKUP(orders[[#This Row],[Product ID]],products[Product ID],products[Coffee Type])</f>
        <v>Arabica</v>
      </c>
      <c r="J306" t="str">
        <f>_xlfn.XLOOKUP(orders[[#This Row],[Product ID]],products[Product ID],products[Roast Type])</f>
        <v xml:space="preserve">Light </v>
      </c>
      <c r="K306" s="2">
        <f>_xlfn.XLOOKUP(orders[[#This Row],[Product ID]],products[Product ID],products[Size kg])</f>
        <v>0.2</v>
      </c>
      <c r="L306">
        <f>_xlfn.XLOOKUP(orders[[#This Row],[Product ID]],products[Product ID],products[Unit Price])</f>
        <v>3.8849999999999998</v>
      </c>
      <c r="M306">
        <f>orders[[#This Row],[Unit Price]]*orders[[#This Row],[Quantity]]</f>
        <v>3.8849999999999998</v>
      </c>
      <c r="N306">
        <f>_xlfn.XLOOKUP(orders[[#This Row],[Product ID]],products[Product ID],products[Profit]) * orders[[#This Row],[Quantity]]</f>
        <v>0.34960000000000002</v>
      </c>
    </row>
    <row r="307" spans="1:14" x14ac:dyDescent="0.3">
      <c r="A307" t="s">
        <v>5519</v>
      </c>
      <c r="B307" s="1">
        <v>43796</v>
      </c>
      <c r="C307" t="s">
        <v>1685</v>
      </c>
      <c r="D307" t="s">
        <v>5231</v>
      </c>
      <c r="E307">
        <v>5</v>
      </c>
      <c r="F307" t="str">
        <f>_xlfn.XLOOKUP(orders[[#This Row],[Customer ID]],customers[Customer ID],customers[Customer Name])</f>
        <v>Benn Checci</v>
      </c>
      <c r="G307" t="str">
        <f>IF(_xlfn.XLOOKUP(orders[[#This Row],[Customer ID]],customers[Customer ID],customers[Email])=0,"",_xlfn.XLOOKUP(orders[[#This Row],[Customer ID]],customers[Customer ID],customers[Email]))</f>
        <v>bchecci8h@usa.gov</v>
      </c>
      <c r="H307" t="str">
        <f>_xlfn.XLOOKUP(orders[[#This Row],[Customer ID]],customers[Customer ID],customers[Country])</f>
        <v>United Kingdom</v>
      </c>
      <c r="I307" t="str">
        <f>_xlfn.XLOOKUP(orders[[#This Row],[Product ID]],products[Product ID],products[Coffee Type])</f>
        <v>Liberica</v>
      </c>
      <c r="J307" t="str">
        <f>_xlfn.XLOOKUP(orders[[#This Row],[Product ID]],products[Product ID],products[Roast Type])</f>
        <v xml:space="preserve">Medium </v>
      </c>
      <c r="K307" s="2">
        <f>_xlfn.XLOOKUP(orders[[#This Row],[Product ID]],products[Product ID],products[Size kg])</f>
        <v>0.2</v>
      </c>
      <c r="L307">
        <f>_xlfn.XLOOKUP(orders[[#This Row],[Product ID]],products[Product ID],products[Unit Price])</f>
        <v>4.3650000000000002</v>
      </c>
      <c r="M307">
        <f>orders[[#This Row],[Unit Price]]*orders[[#This Row],[Quantity]]</f>
        <v>21.825000000000003</v>
      </c>
      <c r="N307">
        <f>_xlfn.XLOOKUP(orders[[#This Row],[Product ID]],products[Product ID],products[Profit]) * orders[[#This Row],[Quantity]]</f>
        <v>2.8374999999999999</v>
      </c>
    </row>
    <row r="308" spans="1:14" x14ac:dyDescent="0.3">
      <c r="A308" t="s">
        <v>5520</v>
      </c>
      <c r="B308" s="1">
        <v>43890</v>
      </c>
      <c r="C308" t="s">
        <v>1692</v>
      </c>
      <c r="D308" t="s">
        <v>5281</v>
      </c>
      <c r="E308">
        <v>5</v>
      </c>
      <c r="F308" t="str">
        <f>_xlfn.XLOOKUP(orders[[#This Row],[Customer ID]],customers[Customer ID],customers[Customer Name])</f>
        <v>Janifer Bagot</v>
      </c>
      <c r="G308" t="str">
        <f>IF(_xlfn.XLOOKUP(orders[[#This Row],[Customer ID]],customers[Customer ID],customers[Email])=0,"",_xlfn.XLOOKUP(orders[[#This Row],[Customer ID]],customers[Customer ID],customers[Email]))</f>
        <v>jbagot8i@mac.com</v>
      </c>
      <c r="H308" t="str">
        <f>_xlfn.XLOOKUP(orders[[#This Row],[Customer ID]],customers[Customer ID],customers[Country])</f>
        <v>United States</v>
      </c>
      <c r="I308" t="str">
        <f>_xlfn.XLOOKUP(orders[[#This Row],[Product ID]],products[Product ID],products[Coffee Type])</f>
        <v>Robusta</v>
      </c>
      <c r="J308" t="str">
        <f>_xlfn.XLOOKUP(orders[[#This Row],[Product ID]],products[Product ID],products[Roast Type])</f>
        <v xml:space="preserve">Medium </v>
      </c>
      <c r="K308" s="2">
        <f>_xlfn.XLOOKUP(orders[[#This Row],[Product ID]],products[Product ID],products[Size kg])</f>
        <v>0.2</v>
      </c>
      <c r="L308">
        <f>_xlfn.XLOOKUP(orders[[#This Row],[Product ID]],products[Product ID],products[Unit Price])</f>
        <v>2.9849999999999999</v>
      </c>
      <c r="M308">
        <f>orders[[#This Row],[Unit Price]]*orders[[#This Row],[Quantity]]</f>
        <v>14.924999999999999</v>
      </c>
      <c r="N308">
        <f>_xlfn.XLOOKUP(orders[[#This Row],[Product ID]],products[Product ID],products[Profit]) * orders[[#This Row],[Quantity]]</f>
        <v>0.89550000000000007</v>
      </c>
    </row>
    <row r="309" spans="1:14" x14ac:dyDescent="0.3">
      <c r="A309" t="s">
        <v>5521</v>
      </c>
      <c r="B309" s="1">
        <v>44227</v>
      </c>
      <c r="C309" t="s">
        <v>1698</v>
      </c>
      <c r="D309" t="s">
        <v>5221</v>
      </c>
      <c r="E309">
        <v>3</v>
      </c>
      <c r="F309" t="str">
        <f>_xlfn.XLOOKUP(orders[[#This Row],[Customer ID]],customers[Customer ID],customers[Customer Name])</f>
        <v>Ermin Beeble</v>
      </c>
      <c r="G309" t="str">
        <f>IF(_xlfn.XLOOKUP(orders[[#This Row],[Customer ID]],customers[Customer ID],customers[Email])=0,"",_xlfn.XLOOKUP(orders[[#This Row],[Customer ID]],customers[Customer ID],customers[Email]))</f>
        <v>ebeeble8j@soundcloud.com</v>
      </c>
      <c r="H309" t="str">
        <f>_xlfn.XLOOKUP(orders[[#This Row],[Customer ID]],customers[Customer ID],customers[Country])</f>
        <v>United States</v>
      </c>
      <c r="I309" t="str">
        <f>_xlfn.XLOOKUP(orders[[#This Row],[Product ID]],products[Product ID],products[Coffee Type])</f>
        <v>Arabica</v>
      </c>
      <c r="J309" t="str">
        <f>_xlfn.XLOOKUP(orders[[#This Row],[Product ID]],products[Product ID],products[Roast Type])</f>
        <v xml:space="preserve">Medium </v>
      </c>
      <c r="K309" s="2">
        <f>_xlfn.XLOOKUP(orders[[#This Row],[Product ID]],products[Product ID],products[Size kg])</f>
        <v>1</v>
      </c>
      <c r="L309">
        <f>_xlfn.XLOOKUP(orders[[#This Row],[Product ID]],products[Product ID],products[Unit Price])</f>
        <v>11.25</v>
      </c>
      <c r="M309">
        <f>orders[[#This Row],[Unit Price]]*orders[[#This Row],[Quantity]]</f>
        <v>33.75</v>
      </c>
      <c r="N309">
        <f>_xlfn.XLOOKUP(orders[[#This Row],[Product ID]],products[Product ID],products[Profit]) * orders[[#This Row],[Quantity]]</f>
        <v>3.0374999999999996</v>
      </c>
    </row>
    <row r="310" spans="1:14" x14ac:dyDescent="0.3">
      <c r="A310" t="s">
        <v>5522</v>
      </c>
      <c r="B310" s="1">
        <v>44729</v>
      </c>
      <c r="C310" t="s">
        <v>1703</v>
      </c>
      <c r="D310" t="s">
        <v>5221</v>
      </c>
      <c r="E310">
        <v>3</v>
      </c>
      <c r="F310" t="str">
        <f>_xlfn.XLOOKUP(orders[[#This Row],[Customer ID]],customers[Customer ID],customers[Customer Name])</f>
        <v>Cos Fluin</v>
      </c>
      <c r="G310" t="str">
        <f>IF(_xlfn.XLOOKUP(orders[[#This Row],[Customer ID]],customers[Customer ID],customers[Email])=0,"",_xlfn.XLOOKUP(orders[[#This Row],[Customer ID]],customers[Customer ID],customers[Email]))</f>
        <v>cfluin8k@flickr.com</v>
      </c>
      <c r="H310" t="str">
        <f>_xlfn.XLOOKUP(orders[[#This Row],[Customer ID]],customers[Customer ID],customers[Country])</f>
        <v>United Kingdom</v>
      </c>
      <c r="I310" t="str">
        <f>_xlfn.XLOOKUP(orders[[#This Row],[Product ID]],products[Product ID],products[Coffee Type])</f>
        <v>Arabica</v>
      </c>
      <c r="J310" t="str">
        <f>_xlfn.XLOOKUP(orders[[#This Row],[Product ID]],products[Product ID],products[Roast Type])</f>
        <v xml:space="preserve">Medium </v>
      </c>
      <c r="K310" s="2">
        <f>_xlfn.XLOOKUP(orders[[#This Row],[Product ID]],products[Product ID],products[Size kg])</f>
        <v>1</v>
      </c>
      <c r="L310">
        <f>_xlfn.XLOOKUP(orders[[#This Row],[Product ID]],products[Product ID],products[Unit Price])</f>
        <v>11.25</v>
      </c>
      <c r="M310">
        <f>orders[[#This Row],[Unit Price]]*orders[[#This Row],[Quantity]]</f>
        <v>33.75</v>
      </c>
      <c r="N310">
        <f>_xlfn.XLOOKUP(orders[[#This Row],[Product ID]],products[Product ID],products[Profit]) * orders[[#This Row],[Quantity]]</f>
        <v>3.0374999999999996</v>
      </c>
    </row>
    <row r="311" spans="1:14" x14ac:dyDescent="0.3">
      <c r="A311" t="s">
        <v>5523</v>
      </c>
      <c r="B311" s="1">
        <v>43864</v>
      </c>
      <c r="C311" t="s">
        <v>1707</v>
      </c>
      <c r="D311" t="s">
        <v>5231</v>
      </c>
      <c r="E311">
        <v>6</v>
      </c>
      <c r="F311" t="str">
        <f>_xlfn.XLOOKUP(orders[[#This Row],[Customer ID]],customers[Customer ID],customers[Customer Name])</f>
        <v>Eveleen Bletsor</v>
      </c>
      <c r="G311" t="str">
        <f>IF(_xlfn.XLOOKUP(orders[[#This Row],[Customer ID]],customers[Customer ID],customers[Email])=0,"",_xlfn.XLOOKUP(orders[[#This Row],[Customer ID]],customers[Customer ID],customers[Email]))</f>
        <v>ebletsor8l@vinaora.com</v>
      </c>
      <c r="H311" t="str">
        <f>_xlfn.XLOOKUP(orders[[#This Row],[Customer ID]],customers[Customer ID],customers[Country])</f>
        <v>United States</v>
      </c>
      <c r="I311" t="str">
        <f>_xlfn.XLOOKUP(orders[[#This Row],[Product ID]],products[Product ID],products[Coffee Type])</f>
        <v>Liberica</v>
      </c>
      <c r="J311" t="str">
        <f>_xlfn.XLOOKUP(orders[[#This Row],[Product ID]],products[Product ID],products[Roast Type])</f>
        <v xml:space="preserve">Medium </v>
      </c>
      <c r="K311" s="2">
        <f>_xlfn.XLOOKUP(orders[[#This Row],[Product ID]],products[Product ID],products[Size kg])</f>
        <v>0.2</v>
      </c>
      <c r="L311">
        <f>_xlfn.XLOOKUP(orders[[#This Row],[Product ID]],products[Product ID],products[Unit Price])</f>
        <v>4.3650000000000002</v>
      </c>
      <c r="M311">
        <f>orders[[#This Row],[Unit Price]]*orders[[#This Row],[Quantity]]</f>
        <v>26.19</v>
      </c>
      <c r="N311">
        <f>_xlfn.XLOOKUP(orders[[#This Row],[Product ID]],products[Product ID],products[Profit]) * orders[[#This Row],[Quantity]]</f>
        <v>3.4050000000000002</v>
      </c>
    </row>
    <row r="312" spans="1:14" x14ac:dyDescent="0.3">
      <c r="A312" t="s">
        <v>5524</v>
      </c>
      <c r="B312" s="1">
        <v>44586</v>
      </c>
      <c r="C312" t="s">
        <v>1713</v>
      </c>
      <c r="D312" t="s">
        <v>5267</v>
      </c>
      <c r="E312">
        <v>1</v>
      </c>
      <c r="F312" t="str">
        <f>_xlfn.XLOOKUP(orders[[#This Row],[Customer ID]],customers[Customer ID],customers[Customer Name])</f>
        <v>Paola Brydell</v>
      </c>
      <c r="G312" t="str">
        <f>IF(_xlfn.XLOOKUP(orders[[#This Row],[Customer ID]],customers[Customer ID],customers[Email])=0,"",_xlfn.XLOOKUP(orders[[#This Row],[Customer ID]],customers[Customer ID],customers[Email]))</f>
        <v>pbrydell8m@bloglovin.com</v>
      </c>
      <c r="H312" t="str">
        <f>_xlfn.XLOOKUP(orders[[#This Row],[Customer ID]],customers[Customer ID],customers[Country])</f>
        <v>Ireland</v>
      </c>
      <c r="I312" t="str">
        <f>_xlfn.XLOOKUP(orders[[#This Row],[Product ID]],products[Product ID],products[Coffee Type])</f>
        <v>Excelsa</v>
      </c>
      <c r="J312" t="str">
        <f>_xlfn.XLOOKUP(orders[[#This Row],[Product ID]],products[Product ID],products[Roast Type])</f>
        <v xml:space="preserve">Light </v>
      </c>
      <c r="K312" s="2">
        <f>_xlfn.XLOOKUP(orders[[#This Row],[Product ID]],products[Product ID],products[Size kg])</f>
        <v>1</v>
      </c>
      <c r="L312">
        <f>_xlfn.XLOOKUP(orders[[#This Row],[Product ID]],products[Product ID],products[Unit Price])</f>
        <v>14.85</v>
      </c>
      <c r="M312">
        <f>orders[[#This Row],[Unit Price]]*orders[[#This Row],[Quantity]]</f>
        <v>14.85</v>
      </c>
      <c r="N312">
        <f>_xlfn.XLOOKUP(orders[[#This Row],[Product ID]],products[Product ID],products[Profit]) * orders[[#This Row],[Quantity]]</f>
        <v>1.6335</v>
      </c>
    </row>
    <row r="313" spans="1:14" x14ac:dyDescent="0.3">
      <c r="A313" t="s">
        <v>5525</v>
      </c>
      <c r="B313" s="1">
        <v>43951</v>
      </c>
      <c r="C313" t="s">
        <v>1718</v>
      </c>
      <c r="D313" t="s">
        <v>5252</v>
      </c>
      <c r="E313">
        <v>6</v>
      </c>
      <c r="F313" t="str">
        <f>_xlfn.XLOOKUP(orders[[#This Row],[Customer ID]],customers[Customer ID],customers[Customer Name])</f>
        <v>Claudetta Rushe</v>
      </c>
      <c r="G313" t="str">
        <f>IF(_xlfn.XLOOKUP(orders[[#This Row],[Customer ID]],customers[Customer ID],customers[Email])=0,"",_xlfn.XLOOKUP(orders[[#This Row],[Customer ID]],customers[Customer ID],customers[Email]))</f>
        <v>crushe8n@about.me</v>
      </c>
      <c r="H313" t="str">
        <f>_xlfn.XLOOKUP(orders[[#This Row],[Customer ID]],customers[Customer ID],customers[Country])</f>
        <v>United States</v>
      </c>
      <c r="I313" t="str">
        <f>_xlfn.XLOOKUP(orders[[#This Row],[Product ID]],products[Product ID],products[Coffee Type])</f>
        <v>Excelsa</v>
      </c>
      <c r="J313" t="str">
        <f>_xlfn.XLOOKUP(orders[[#This Row],[Product ID]],products[Product ID],products[Roast Type])</f>
        <v xml:space="preserve">Medium </v>
      </c>
      <c r="K313" s="2">
        <f>_xlfn.XLOOKUP(orders[[#This Row],[Product ID]],products[Product ID],products[Size kg])</f>
        <v>2.5</v>
      </c>
      <c r="L313">
        <f>_xlfn.XLOOKUP(orders[[#This Row],[Product ID]],products[Product ID],products[Unit Price])</f>
        <v>31.625</v>
      </c>
      <c r="M313">
        <f>orders[[#This Row],[Unit Price]]*orders[[#This Row],[Quantity]]</f>
        <v>189.75</v>
      </c>
      <c r="N313">
        <f>_xlfn.XLOOKUP(orders[[#This Row],[Product ID]],products[Product ID],products[Profit]) * orders[[#This Row],[Quantity]]</f>
        <v>20.872199999999999</v>
      </c>
    </row>
    <row r="314" spans="1:14" x14ac:dyDescent="0.3">
      <c r="A314" t="s">
        <v>5526</v>
      </c>
      <c r="B314" s="1">
        <v>44317</v>
      </c>
      <c r="C314" t="s">
        <v>1723</v>
      </c>
      <c r="D314" t="s">
        <v>5197</v>
      </c>
      <c r="E314">
        <v>1</v>
      </c>
      <c r="F314" t="str">
        <f>_xlfn.XLOOKUP(orders[[#This Row],[Customer ID]],customers[Customer ID],customers[Customer Name])</f>
        <v>Natka Leethem</v>
      </c>
      <c r="G314" t="str">
        <f>IF(_xlfn.XLOOKUP(orders[[#This Row],[Customer ID]],customers[Customer ID],customers[Email])=0,"",_xlfn.XLOOKUP(orders[[#This Row],[Customer ID]],customers[Customer ID],customers[Email]))</f>
        <v>nleethem8o@mac.com</v>
      </c>
      <c r="H314" t="str">
        <f>_xlfn.XLOOKUP(orders[[#This Row],[Customer ID]],customers[Customer ID],customers[Country])</f>
        <v>United States</v>
      </c>
      <c r="I314" t="str">
        <f>_xlfn.XLOOKUP(orders[[#This Row],[Product ID]],products[Product ID],products[Coffee Type])</f>
        <v>Robusta</v>
      </c>
      <c r="J314" t="str">
        <f>_xlfn.XLOOKUP(orders[[#This Row],[Product ID]],products[Product ID],products[Roast Type])</f>
        <v xml:space="preserve">Medium </v>
      </c>
      <c r="K314" s="2">
        <f>_xlfn.XLOOKUP(orders[[#This Row],[Product ID]],products[Product ID],products[Size kg])</f>
        <v>0.5</v>
      </c>
      <c r="L314">
        <f>_xlfn.XLOOKUP(orders[[#This Row],[Product ID]],products[Product ID],products[Unit Price])</f>
        <v>5.97</v>
      </c>
      <c r="M314">
        <f>orders[[#This Row],[Unit Price]]*orders[[#This Row],[Quantity]]</f>
        <v>5.97</v>
      </c>
      <c r="N314">
        <f>_xlfn.XLOOKUP(orders[[#This Row],[Product ID]],products[Product ID],products[Profit]) * orders[[#This Row],[Quantity]]</f>
        <v>0.35820000000000002</v>
      </c>
    </row>
    <row r="315" spans="1:14" x14ac:dyDescent="0.3">
      <c r="A315" t="s">
        <v>5527</v>
      </c>
      <c r="B315" s="1">
        <v>44497</v>
      </c>
      <c r="C315" t="s">
        <v>1728</v>
      </c>
      <c r="D315" t="s">
        <v>5183</v>
      </c>
      <c r="E315">
        <v>3</v>
      </c>
      <c r="F315" t="str">
        <f>_xlfn.XLOOKUP(orders[[#This Row],[Customer ID]],customers[Customer ID],customers[Customer Name])</f>
        <v>Ailene Nesfield</v>
      </c>
      <c r="G315" t="str">
        <f>IF(_xlfn.XLOOKUP(orders[[#This Row],[Customer ID]],customers[Customer ID],customers[Email])=0,"",_xlfn.XLOOKUP(orders[[#This Row],[Customer ID]],customers[Customer ID],customers[Email]))</f>
        <v>anesfield8p@people.com.cn</v>
      </c>
      <c r="H315" t="str">
        <f>_xlfn.XLOOKUP(orders[[#This Row],[Customer ID]],customers[Customer ID],customers[Country])</f>
        <v>United Kingdom</v>
      </c>
      <c r="I315" t="str">
        <f>_xlfn.XLOOKUP(orders[[#This Row],[Product ID]],products[Product ID],products[Coffee Type])</f>
        <v>Robusta</v>
      </c>
      <c r="J315" t="str">
        <f>_xlfn.XLOOKUP(orders[[#This Row],[Product ID]],products[Product ID],products[Roast Type])</f>
        <v xml:space="preserve">Medium </v>
      </c>
      <c r="K315" s="2">
        <f>_xlfn.XLOOKUP(orders[[#This Row],[Product ID]],products[Product ID],products[Size kg])</f>
        <v>1</v>
      </c>
      <c r="L315">
        <f>_xlfn.XLOOKUP(orders[[#This Row],[Product ID]],products[Product ID],products[Unit Price])</f>
        <v>9.9499999999999993</v>
      </c>
      <c r="M315">
        <f>orders[[#This Row],[Unit Price]]*orders[[#This Row],[Quantity]]</f>
        <v>29.849999999999998</v>
      </c>
      <c r="N315">
        <f>_xlfn.XLOOKUP(orders[[#This Row],[Product ID]],products[Product ID],products[Profit]) * orders[[#This Row],[Quantity]]</f>
        <v>1.7909999999999999</v>
      </c>
    </row>
    <row r="316" spans="1:14" x14ac:dyDescent="0.3">
      <c r="A316" t="s">
        <v>5528</v>
      </c>
      <c r="B316" s="1">
        <v>44437</v>
      </c>
      <c r="C316" t="s">
        <v>1735</v>
      </c>
      <c r="D316" t="s">
        <v>5291</v>
      </c>
      <c r="E316">
        <v>5</v>
      </c>
      <c r="F316" t="str">
        <f>_xlfn.XLOOKUP(orders[[#This Row],[Customer ID]],customers[Customer ID],customers[Customer Name])</f>
        <v>Stacy Pickworth</v>
      </c>
      <c r="G316" t="str">
        <f>IF(_xlfn.XLOOKUP(orders[[#This Row],[Customer ID]],customers[Customer ID],customers[Email])=0,"",_xlfn.XLOOKUP(orders[[#This Row],[Customer ID]],customers[Customer ID],customers[Email]))</f>
        <v/>
      </c>
      <c r="H316" t="str">
        <f>_xlfn.XLOOKUP(orders[[#This Row],[Customer ID]],customers[Customer ID],customers[Country])</f>
        <v>United States</v>
      </c>
      <c r="I316" t="str">
        <f>_xlfn.XLOOKUP(orders[[#This Row],[Product ID]],products[Product ID],products[Coffee Type])</f>
        <v>Robusta</v>
      </c>
      <c r="J316" t="str">
        <f>_xlfn.XLOOKUP(orders[[#This Row],[Product ID]],products[Product ID],products[Roast Type])</f>
        <v xml:space="preserve">Dark </v>
      </c>
      <c r="K316" s="2">
        <f>_xlfn.XLOOKUP(orders[[#This Row],[Product ID]],products[Product ID],products[Size kg])</f>
        <v>1</v>
      </c>
      <c r="L316">
        <f>_xlfn.XLOOKUP(orders[[#This Row],[Product ID]],products[Product ID],products[Unit Price])</f>
        <v>8.9499999999999993</v>
      </c>
      <c r="M316">
        <f>orders[[#This Row],[Unit Price]]*orders[[#This Row],[Quantity]]</f>
        <v>44.75</v>
      </c>
      <c r="N316">
        <f>_xlfn.XLOOKUP(orders[[#This Row],[Product ID]],products[Product ID],products[Profit]) * orders[[#This Row],[Quantity]]</f>
        <v>2.6850000000000001</v>
      </c>
    </row>
    <row r="317" spans="1:14" x14ac:dyDescent="0.3">
      <c r="A317" t="s">
        <v>5529</v>
      </c>
      <c r="B317" s="1">
        <v>43826</v>
      </c>
      <c r="C317" t="s">
        <v>1740</v>
      </c>
      <c r="D317" t="s">
        <v>5202</v>
      </c>
      <c r="E317">
        <v>1</v>
      </c>
      <c r="F317" t="str">
        <f>_xlfn.XLOOKUP(orders[[#This Row],[Customer ID]],customers[Customer ID],customers[Customer Name])</f>
        <v>Melli Brockway</v>
      </c>
      <c r="G317" t="str">
        <f>IF(_xlfn.XLOOKUP(orders[[#This Row],[Customer ID]],customers[Customer ID],customers[Email])=0,"",_xlfn.XLOOKUP(orders[[#This Row],[Customer ID]],customers[Customer ID],customers[Email]))</f>
        <v>mbrockway8r@ibm.com</v>
      </c>
      <c r="H317" t="str">
        <f>_xlfn.XLOOKUP(orders[[#This Row],[Customer ID]],customers[Customer ID],customers[Country])</f>
        <v>United States</v>
      </c>
      <c r="I317" t="str">
        <f>_xlfn.XLOOKUP(orders[[#This Row],[Product ID]],products[Product ID],products[Coffee Type])</f>
        <v>Excelsa</v>
      </c>
      <c r="J317" t="str">
        <f>_xlfn.XLOOKUP(orders[[#This Row],[Product ID]],products[Product ID],products[Roast Type])</f>
        <v xml:space="preserve">Light </v>
      </c>
      <c r="K317" s="2">
        <f>_xlfn.XLOOKUP(orders[[#This Row],[Product ID]],products[Product ID],products[Size kg])</f>
        <v>2.5</v>
      </c>
      <c r="L317">
        <f>_xlfn.XLOOKUP(orders[[#This Row],[Product ID]],products[Product ID],products[Unit Price])</f>
        <v>34.155000000000001</v>
      </c>
      <c r="M317">
        <f>orders[[#This Row],[Unit Price]]*orders[[#This Row],[Quantity]]</f>
        <v>34.155000000000001</v>
      </c>
      <c r="N317">
        <f>_xlfn.XLOOKUP(orders[[#This Row],[Product ID]],products[Product ID],products[Profit]) * orders[[#This Row],[Quantity]]</f>
        <v>3.7570000000000001</v>
      </c>
    </row>
    <row r="318" spans="1:14" x14ac:dyDescent="0.3">
      <c r="A318" t="s">
        <v>5530</v>
      </c>
      <c r="B318" s="1">
        <v>43641</v>
      </c>
      <c r="C318" t="s">
        <v>1745</v>
      </c>
      <c r="D318" t="s">
        <v>5202</v>
      </c>
      <c r="E318">
        <v>6</v>
      </c>
      <c r="F318" t="str">
        <f>_xlfn.XLOOKUP(orders[[#This Row],[Customer ID]],customers[Customer ID],customers[Customer Name])</f>
        <v>Nanny Lush</v>
      </c>
      <c r="G318" t="str">
        <f>IF(_xlfn.XLOOKUP(orders[[#This Row],[Customer ID]],customers[Customer ID],customers[Email])=0,"",_xlfn.XLOOKUP(orders[[#This Row],[Customer ID]],customers[Customer ID],customers[Email]))</f>
        <v>nlush8s@dedecms.com</v>
      </c>
      <c r="H318" t="str">
        <f>_xlfn.XLOOKUP(orders[[#This Row],[Customer ID]],customers[Customer ID],customers[Country])</f>
        <v>Ireland</v>
      </c>
      <c r="I318" t="str">
        <f>_xlfn.XLOOKUP(orders[[#This Row],[Product ID]],products[Product ID],products[Coffee Type])</f>
        <v>Excelsa</v>
      </c>
      <c r="J318" t="str">
        <f>_xlfn.XLOOKUP(orders[[#This Row],[Product ID]],products[Product ID],products[Roast Type])</f>
        <v xml:space="preserve">Light </v>
      </c>
      <c r="K318" s="2">
        <f>_xlfn.XLOOKUP(orders[[#This Row],[Product ID]],products[Product ID],products[Size kg])</f>
        <v>2.5</v>
      </c>
      <c r="L318">
        <f>_xlfn.XLOOKUP(orders[[#This Row],[Product ID]],products[Product ID],products[Unit Price])</f>
        <v>34.155000000000001</v>
      </c>
      <c r="M318">
        <f>orders[[#This Row],[Unit Price]]*orders[[#This Row],[Quantity]]</f>
        <v>204.93</v>
      </c>
      <c r="N318">
        <f>_xlfn.XLOOKUP(orders[[#This Row],[Product ID]],products[Product ID],products[Profit]) * orders[[#This Row],[Quantity]]</f>
        <v>22.542000000000002</v>
      </c>
    </row>
    <row r="319" spans="1:14" x14ac:dyDescent="0.3">
      <c r="A319" t="s">
        <v>5531</v>
      </c>
      <c r="B319" s="1">
        <v>43526</v>
      </c>
      <c r="C319" t="s">
        <v>1750</v>
      </c>
      <c r="D319" t="s">
        <v>5193</v>
      </c>
      <c r="E319">
        <v>3</v>
      </c>
      <c r="F319" t="str">
        <f>_xlfn.XLOOKUP(orders[[#This Row],[Customer ID]],customers[Customer ID],customers[Customer Name])</f>
        <v>Selma McMillian</v>
      </c>
      <c r="G319" t="str">
        <f>IF(_xlfn.XLOOKUP(orders[[#This Row],[Customer ID]],customers[Customer ID],customers[Email])=0,"",_xlfn.XLOOKUP(orders[[#This Row],[Customer ID]],customers[Customer ID],customers[Email]))</f>
        <v>smcmillian8t@csmonitor.com</v>
      </c>
      <c r="H319" t="str">
        <f>_xlfn.XLOOKUP(orders[[#This Row],[Customer ID]],customers[Customer ID],customers[Country])</f>
        <v>United States</v>
      </c>
      <c r="I319" t="str">
        <f>_xlfn.XLOOKUP(orders[[#This Row],[Product ID]],products[Product ID],products[Coffee Type])</f>
        <v>Excelsa</v>
      </c>
      <c r="J319" t="str">
        <f>_xlfn.XLOOKUP(orders[[#This Row],[Product ID]],products[Product ID],products[Roast Type])</f>
        <v xml:space="preserve">Dark </v>
      </c>
      <c r="K319" s="2">
        <f>_xlfn.XLOOKUP(orders[[#This Row],[Product ID]],products[Product ID],products[Size kg])</f>
        <v>0.5</v>
      </c>
      <c r="L319">
        <f>_xlfn.XLOOKUP(orders[[#This Row],[Product ID]],products[Product ID],products[Unit Price])</f>
        <v>7.29</v>
      </c>
      <c r="M319">
        <f>orders[[#This Row],[Unit Price]]*orders[[#This Row],[Quantity]]</f>
        <v>21.87</v>
      </c>
      <c r="N319">
        <f>_xlfn.XLOOKUP(orders[[#This Row],[Product ID]],products[Product ID],products[Profit]) * orders[[#This Row],[Quantity]]</f>
        <v>2.4056999999999999</v>
      </c>
    </row>
    <row r="320" spans="1:14" x14ac:dyDescent="0.3">
      <c r="A320" t="s">
        <v>5532</v>
      </c>
      <c r="B320" s="1">
        <v>44563</v>
      </c>
      <c r="C320" t="s">
        <v>1756</v>
      </c>
      <c r="D320" t="s">
        <v>5286</v>
      </c>
      <c r="E320">
        <v>2</v>
      </c>
      <c r="F320" t="str">
        <f>_xlfn.XLOOKUP(orders[[#This Row],[Customer ID]],customers[Customer ID],customers[Customer Name])</f>
        <v>Tess Bennison</v>
      </c>
      <c r="G320" t="str">
        <f>IF(_xlfn.XLOOKUP(orders[[#This Row],[Customer ID]],customers[Customer ID],customers[Email])=0,"",_xlfn.XLOOKUP(orders[[#This Row],[Customer ID]],customers[Customer ID],customers[Email]))</f>
        <v>tbennison8u@google.cn</v>
      </c>
      <c r="H320" t="str">
        <f>_xlfn.XLOOKUP(orders[[#This Row],[Customer ID]],customers[Customer ID],customers[Country])</f>
        <v>United States</v>
      </c>
      <c r="I320" t="str">
        <f>_xlfn.XLOOKUP(orders[[#This Row],[Product ID]],products[Product ID],products[Coffee Type])</f>
        <v>Arabica</v>
      </c>
      <c r="J320" t="str">
        <f>_xlfn.XLOOKUP(orders[[#This Row],[Product ID]],products[Product ID],products[Roast Type])</f>
        <v xml:space="preserve">Medium </v>
      </c>
      <c r="K320" s="2">
        <f>_xlfn.XLOOKUP(orders[[#This Row],[Product ID]],products[Product ID],products[Size kg])</f>
        <v>2.5</v>
      </c>
      <c r="L320">
        <f>_xlfn.XLOOKUP(orders[[#This Row],[Product ID]],products[Product ID],products[Unit Price])</f>
        <v>25.875</v>
      </c>
      <c r="M320">
        <f>orders[[#This Row],[Unit Price]]*orders[[#This Row],[Quantity]]</f>
        <v>51.75</v>
      </c>
      <c r="N320">
        <f>_xlfn.XLOOKUP(orders[[#This Row],[Product ID]],products[Product ID],products[Profit]) * orders[[#This Row],[Quantity]]</f>
        <v>4.6574</v>
      </c>
    </row>
    <row r="321" spans="1:14" x14ac:dyDescent="0.3">
      <c r="A321" t="s">
        <v>5533</v>
      </c>
      <c r="B321" s="1">
        <v>43676</v>
      </c>
      <c r="C321" t="s">
        <v>1762</v>
      </c>
      <c r="D321" t="s">
        <v>5223</v>
      </c>
      <c r="E321">
        <v>2</v>
      </c>
      <c r="F321" t="str">
        <f>_xlfn.XLOOKUP(orders[[#This Row],[Customer ID]],customers[Customer ID],customers[Customer Name])</f>
        <v>Gabie Tweed</v>
      </c>
      <c r="G321" t="str">
        <f>IF(_xlfn.XLOOKUP(orders[[#This Row],[Customer ID]],customers[Customer ID],customers[Email])=0,"",_xlfn.XLOOKUP(orders[[#This Row],[Customer ID]],customers[Customer ID],customers[Email]))</f>
        <v>gtweed8v@yolasite.com</v>
      </c>
      <c r="H321" t="str">
        <f>_xlfn.XLOOKUP(orders[[#This Row],[Customer ID]],customers[Customer ID],customers[Country])</f>
        <v>United States</v>
      </c>
      <c r="I321" t="str">
        <f>_xlfn.XLOOKUP(orders[[#This Row],[Product ID]],products[Product ID],products[Coffee Type])</f>
        <v>Excelsa</v>
      </c>
      <c r="J321" t="str">
        <f>_xlfn.XLOOKUP(orders[[#This Row],[Product ID]],products[Product ID],products[Roast Type])</f>
        <v xml:space="preserve">Medium </v>
      </c>
      <c r="K321" s="2">
        <f>_xlfn.XLOOKUP(orders[[#This Row],[Product ID]],products[Product ID],products[Size kg])</f>
        <v>0.2</v>
      </c>
      <c r="L321">
        <f>_xlfn.XLOOKUP(orders[[#This Row],[Product ID]],products[Product ID],products[Unit Price])</f>
        <v>4.125</v>
      </c>
      <c r="M321">
        <f>orders[[#This Row],[Unit Price]]*orders[[#This Row],[Quantity]]</f>
        <v>8.25</v>
      </c>
      <c r="N321">
        <f>_xlfn.XLOOKUP(orders[[#This Row],[Product ID]],products[Product ID],products[Profit]) * orders[[#This Row],[Quantity]]</f>
        <v>0.90739999999999998</v>
      </c>
    </row>
    <row r="322" spans="1:14" x14ac:dyDescent="0.3">
      <c r="A322" t="s">
        <v>5533</v>
      </c>
      <c r="B322" s="1">
        <v>43676</v>
      </c>
      <c r="C322" t="s">
        <v>1762</v>
      </c>
      <c r="D322" t="s">
        <v>5254</v>
      </c>
      <c r="E322">
        <v>5</v>
      </c>
      <c r="F322" t="str">
        <f>_xlfn.XLOOKUP(orders[[#This Row],[Customer ID]],customers[Customer ID],customers[Customer Name])</f>
        <v>Gabie Tweed</v>
      </c>
      <c r="G322" t="str">
        <f>IF(_xlfn.XLOOKUP(orders[[#This Row],[Customer ID]],customers[Customer ID],customers[Email])=0,"",_xlfn.XLOOKUP(orders[[#This Row],[Customer ID]],customers[Customer ID],customers[Email]))</f>
        <v>gtweed8v@yolasite.com</v>
      </c>
      <c r="H322" t="str">
        <f>_xlfn.XLOOKUP(orders[[#This Row],[Customer ID]],customers[Customer ID],customers[Country])</f>
        <v>United States</v>
      </c>
      <c r="I322" t="str">
        <f>_xlfn.XLOOKUP(orders[[#This Row],[Product ID]],products[Product ID],products[Coffee Type])</f>
        <v>Arabica</v>
      </c>
      <c r="J322" t="str">
        <f>_xlfn.XLOOKUP(orders[[#This Row],[Product ID]],products[Product ID],products[Roast Type])</f>
        <v xml:space="preserve">Light </v>
      </c>
      <c r="K322" s="2">
        <f>_xlfn.XLOOKUP(orders[[#This Row],[Product ID]],products[Product ID],products[Size kg])</f>
        <v>0.2</v>
      </c>
      <c r="L322">
        <f>_xlfn.XLOOKUP(orders[[#This Row],[Product ID]],products[Product ID],products[Unit Price])</f>
        <v>3.8849999999999998</v>
      </c>
      <c r="M322">
        <f>orders[[#This Row],[Unit Price]]*orders[[#This Row],[Quantity]]</f>
        <v>19.424999999999997</v>
      </c>
      <c r="N322">
        <f>_xlfn.XLOOKUP(orders[[#This Row],[Product ID]],products[Product ID],products[Profit]) * orders[[#This Row],[Quantity]]</f>
        <v>1.7480000000000002</v>
      </c>
    </row>
    <row r="323" spans="1:14" x14ac:dyDescent="0.3">
      <c r="A323" t="s">
        <v>5534</v>
      </c>
      <c r="B323" s="1">
        <v>44170</v>
      </c>
      <c r="C323" t="s">
        <v>1772</v>
      </c>
      <c r="D323" t="s">
        <v>5211</v>
      </c>
      <c r="E323">
        <v>6</v>
      </c>
      <c r="F323" t="str">
        <f>_xlfn.XLOOKUP(orders[[#This Row],[Customer ID]],customers[Customer ID],customers[Customer Name])</f>
        <v>Gaile Goggin</v>
      </c>
      <c r="G323" t="str">
        <f>IF(_xlfn.XLOOKUP(orders[[#This Row],[Customer ID]],customers[Customer ID],customers[Email])=0,"",_xlfn.XLOOKUP(orders[[#This Row],[Customer ID]],customers[Customer ID],customers[Email]))</f>
        <v>ggoggin8x@wix.com</v>
      </c>
      <c r="H323" t="str">
        <f>_xlfn.XLOOKUP(orders[[#This Row],[Customer ID]],customers[Customer ID],customers[Country])</f>
        <v>Ireland</v>
      </c>
      <c r="I323" t="str">
        <f>_xlfn.XLOOKUP(orders[[#This Row],[Product ID]],products[Product ID],products[Coffee Type])</f>
        <v>Arabica</v>
      </c>
      <c r="J323" t="str">
        <f>_xlfn.XLOOKUP(orders[[#This Row],[Product ID]],products[Product ID],products[Roast Type])</f>
        <v xml:space="preserve">Medium </v>
      </c>
      <c r="K323" s="2">
        <f>_xlfn.XLOOKUP(orders[[#This Row],[Product ID]],products[Product ID],products[Size kg])</f>
        <v>0.2</v>
      </c>
      <c r="L323">
        <f>_xlfn.XLOOKUP(orders[[#This Row],[Product ID]],products[Product ID],products[Unit Price])</f>
        <v>3.375</v>
      </c>
      <c r="M323">
        <f>orders[[#This Row],[Unit Price]]*orders[[#This Row],[Quantity]]</f>
        <v>20.25</v>
      </c>
      <c r="N323">
        <f>_xlfn.XLOOKUP(orders[[#This Row],[Product ID]],products[Product ID],products[Profit]) * orders[[#This Row],[Quantity]]</f>
        <v>1.8222</v>
      </c>
    </row>
    <row r="324" spans="1:14" x14ac:dyDescent="0.3">
      <c r="A324" t="s">
        <v>5535</v>
      </c>
      <c r="B324" s="1">
        <v>44182</v>
      </c>
      <c r="C324" t="s">
        <v>1778</v>
      </c>
      <c r="D324" t="s">
        <v>5259</v>
      </c>
      <c r="E324">
        <v>3</v>
      </c>
      <c r="F324" t="str">
        <f>_xlfn.XLOOKUP(orders[[#This Row],[Customer ID]],customers[Customer ID],customers[Customer Name])</f>
        <v>Skylar Jeyness</v>
      </c>
      <c r="G324" t="str">
        <f>IF(_xlfn.XLOOKUP(orders[[#This Row],[Customer ID]],customers[Customer ID],customers[Email])=0,"",_xlfn.XLOOKUP(orders[[#This Row],[Customer ID]],customers[Customer ID],customers[Email]))</f>
        <v>sjeyness8y@biglobe.ne.jp</v>
      </c>
      <c r="H324" t="str">
        <f>_xlfn.XLOOKUP(orders[[#This Row],[Customer ID]],customers[Customer ID],customers[Country])</f>
        <v>Ireland</v>
      </c>
      <c r="I324" t="str">
        <f>_xlfn.XLOOKUP(orders[[#This Row],[Product ID]],products[Product ID],products[Coffee Type])</f>
        <v>Liberica</v>
      </c>
      <c r="J324" t="str">
        <f>_xlfn.XLOOKUP(orders[[#This Row],[Product ID]],products[Product ID],products[Roast Type])</f>
        <v xml:space="preserve">Dark </v>
      </c>
      <c r="K324" s="2">
        <f>_xlfn.XLOOKUP(orders[[#This Row],[Product ID]],products[Product ID],products[Size kg])</f>
        <v>0.5</v>
      </c>
      <c r="L324">
        <f>_xlfn.XLOOKUP(orders[[#This Row],[Product ID]],products[Product ID],products[Unit Price])</f>
        <v>7.77</v>
      </c>
      <c r="M324">
        <f>orders[[#This Row],[Unit Price]]*orders[[#This Row],[Quantity]]</f>
        <v>23.31</v>
      </c>
      <c r="N324">
        <f>_xlfn.XLOOKUP(orders[[#This Row],[Product ID]],products[Product ID],products[Profit]) * orders[[#This Row],[Quantity]]</f>
        <v>3.0303</v>
      </c>
    </row>
    <row r="325" spans="1:14" x14ac:dyDescent="0.3">
      <c r="A325" t="s">
        <v>5536</v>
      </c>
      <c r="B325" s="1">
        <v>44373</v>
      </c>
      <c r="C325" t="s">
        <v>1784</v>
      </c>
      <c r="D325" t="s">
        <v>5215</v>
      </c>
      <c r="E325">
        <v>5</v>
      </c>
      <c r="F325" t="str">
        <f>_xlfn.XLOOKUP(orders[[#This Row],[Customer ID]],customers[Customer ID],customers[Customer Name])</f>
        <v>Donica Bonhome</v>
      </c>
      <c r="G325" t="str">
        <f>IF(_xlfn.XLOOKUP(orders[[#This Row],[Customer ID]],customers[Customer ID],customers[Email])=0,"",_xlfn.XLOOKUP(orders[[#This Row],[Customer ID]],customers[Customer ID],customers[Email]))</f>
        <v>dbonhome8z@shinystat.com</v>
      </c>
      <c r="H325" t="str">
        <f>_xlfn.XLOOKUP(orders[[#This Row],[Customer ID]],customers[Customer ID],customers[Country])</f>
        <v>United States</v>
      </c>
      <c r="I325" t="str">
        <f>_xlfn.XLOOKUP(orders[[#This Row],[Product ID]],products[Product ID],products[Coffee Type])</f>
        <v>Excelsa</v>
      </c>
      <c r="J325" t="str">
        <f>_xlfn.XLOOKUP(orders[[#This Row],[Product ID]],products[Product ID],products[Roast Type])</f>
        <v xml:space="preserve">Dark </v>
      </c>
      <c r="K325" s="2">
        <f>_xlfn.XLOOKUP(orders[[#This Row],[Product ID]],products[Product ID],products[Size kg])</f>
        <v>0.2</v>
      </c>
      <c r="L325">
        <f>_xlfn.XLOOKUP(orders[[#This Row],[Product ID]],products[Product ID],products[Unit Price])</f>
        <v>3.645</v>
      </c>
      <c r="M325">
        <f>orders[[#This Row],[Unit Price]]*orders[[#This Row],[Quantity]]</f>
        <v>18.225000000000001</v>
      </c>
      <c r="N325">
        <f>_xlfn.XLOOKUP(orders[[#This Row],[Product ID]],products[Product ID],products[Profit]) * orders[[#This Row],[Quantity]]</f>
        <v>2.0049999999999999</v>
      </c>
    </row>
    <row r="326" spans="1:14" x14ac:dyDescent="0.3">
      <c r="A326" t="s">
        <v>5537</v>
      </c>
      <c r="B326" s="1">
        <v>43666</v>
      </c>
      <c r="C326" t="s">
        <v>1790</v>
      </c>
      <c r="D326" t="s">
        <v>5188</v>
      </c>
      <c r="E326">
        <v>1</v>
      </c>
      <c r="F326" t="str">
        <f>_xlfn.XLOOKUP(orders[[#This Row],[Customer ID]],customers[Customer ID],customers[Customer Name])</f>
        <v>Diena Peetermann</v>
      </c>
      <c r="G326" t="str">
        <f>IF(_xlfn.XLOOKUP(orders[[#This Row],[Customer ID]],customers[Customer ID],customers[Email])=0,"",_xlfn.XLOOKUP(orders[[#This Row],[Customer ID]],customers[Customer ID],customers[Email]))</f>
        <v/>
      </c>
      <c r="H326" t="str">
        <f>_xlfn.XLOOKUP(orders[[#This Row],[Customer ID]],customers[Customer ID],customers[Country])</f>
        <v>United States</v>
      </c>
      <c r="I326" t="str">
        <f>_xlfn.XLOOKUP(orders[[#This Row],[Product ID]],products[Product ID],products[Coffee Type])</f>
        <v>Excelsa</v>
      </c>
      <c r="J326" t="str">
        <f>_xlfn.XLOOKUP(orders[[#This Row],[Product ID]],products[Product ID],products[Roast Type])</f>
        <v xml:space="preserve">Medium </v>
      </c>
      <c r="K326" s="2">
        <f>_xlfn.XLOOKUP(orders[[#This Row],[Product ID]],products[Product ID],products[Size kg])</f>
        <v>1</v>
      </c>
      <c r="L326">
        <f>_xlfn.XLOOKUP(orders[[#This Row],[Product ID]],products[Product ID],products[Unit Price])</f>
        <v>13.75</v>
      </c>
      <c r="M326">
        <f>orders[[#This Row],[Unit Price]]*orders[[#This Row],[Quantity]]</f>
        <v>13.75</v>
      </c>
      <c r="N326">
        <f>_xlfn.XLOOKUP(orders[[#This Row],[Product ID]],products[Product ID],products[Profit]) * orders[[#This Row],[Quantity]]</f>
        <v>1.5125</v>
      </c>
    </row>
    <row r="327" spans="1:14" x14ac:dyDescent="0.3">
      <c r="A327" t="s">
        <v>5538</v>
      </c>
      <c r="B327" s="1">
        <v>44756</v>
      </c>
      <c r="C327" t="s">
        <v>1794</v>
      </c>
      <c r="D327" t="s">
        <v>5306</v>
      </c>
      <c r="E327">
        <v>1</v>
      </c>
      <c r="F327" t="str">
        <f>_xlfn.XLOOKUP(orders[[#This Row],[Customer ID]],customers[Customer ID],customers[Customer Name])</f>
        <v>Trina Le Sarr</v>
      </c>
      <c r="G327" t="str">
        <f>IF(_xlfn.XLOOKUP(orders[[#This Row],[Customer ID]],customers[Customer ID],customers[Email])=0,"",_xlfn.XLOOKUP(orders[[#This Row],[Customer ID]],customers[Customer ID],customers[Email]))</f>
        <v>tle91@epa.gov</v>
      </c>
      <c r="H327" t="str">
        <f>_xlfn.XLOOKUP(orders[[#This Row],[Customer ID]],customers[Customer ID],customers[Country])</f>
        <v>United States</v>
      </c>
      <c r="I327" t="str">
        <f>_xlfn.XLOOKUP(orders[[#This Row],[Product ID]],products[Product ID],products[Coffee Type])</f>
        <v>Arabica</v>
      </c>
      <c r="J327" t="str">
        <f>_xlfn.XLOOKUP(orders[[#This Row],[Product ID]],products[Product ID],products[Roast Type])</f>
        <v xml:space="preserve">Light </v>
      </c>
      <c r="K327" s="2">
        <f>_xlfn.XLOOKUP(orders[[#This Row],[Product ID]],products[Product ID],products[Size kg])</f>
        <v>2.5</v>
      </c>
      <c r="L327">
        <f>_xlfn.XLOOKUP(orders[[#This Row],[Product ID]],products[Product ID],products[Unit Price])</f>
        <v>29.785</v>
      </c>
      <c r="M327">
        <f>orders[[#This Row],[Unit Price]]*orders[[#This Row],[Quantity]]</f>
        <v>29.785</v>
      </c>
      <c r="N327">
        <f>_xlfn.XLOOKUP(orders[[#This Row],[Product ID]],products[Product ID],products[Profit]) * orders[[#This Row],[Quantity]]</f>
        <v>2.6806000000000001</v>
      </c>
    </row>
    <row r="328" spans="1:14" x14ac:dyDescent="0.3">
      <c r="A328" t="s">
        <v>5539</v>
      </c>
      <c r="B328" s="1">
        <v>44057</v>
      </c>
      <c r="C328" t="s">
        <v>1799</v>
      </c>
      <c r="D328" t="s">
        <v>5291</v>
      </c>
      <c r="E328">
        <v>5</v>
      </c>
      <c r="F328" t="str">
        <f>_xlfn.XLOOKUP(orders[[#This Row],[Customer ID]],customers[Customer ID],customers[Customer Name])</f>
        <v>Flynn Antony</v>
      </c>
      <c r="G328" t="str">
        <f>IF(_xlfn.XLOOKUP(orders[[#This Row],[Customer ID]],customers[Customer ID],customers[Email])=0,"",_xlfn.XLOOKUP(orders[[#This Row],[Customer ID]],customers[Customer ID],customers[Email]))</f>
        <v/>
      </c>
      <c r="H328" t="str">
        <f>_xlfn.XLOOKUP(orders[[#This Row],[Customer ID]],customers[Customer ID],customers[Country])</f>
        <v>United States</v>
      </c>
      <c r="I328" t="str">
        <f>_xlfn.XLOOKUP(orders[[#This Row],[Product ID]],products[Product ID],products[Coffee Type])</f>
        <v>Robusta</v>
      </c>
      <c r="J328" t="str">
        <f>_xlfn.XLOOKUP(orders[[#This Row],[Product ID]],products[Product ID],products[Roast Type])</f>
        <v xml:space="preserve">Dark </v>
      </c>
      <c r="K328" s="2">
        <f>_xlfn.XLOOKUP(orders[[#This Row],[Product ID]],products[Product ID],products[Size kg])</f>
        <v>1</v>
      </c>
      <c r="L328">
        <f>_xlfn.XLOOKUP(orders[[#This Row],[Product ID]],products[Product ID],products[Unit Price])</f>
        <v>8.9499999999999993</v>
      </c>
      <c r="M328">
        <f>orders[[#This Row],[Unit Price]]*orders[[#This Row],[Quantity]]</f>
        <v>44.75</v>
      </c>
      <c r="N328">
        <f>_xlfn.XLOOKUP(orders[[#This Row],[Product ID]],products[Product ID],products[Profit]) * orders[[#This Row],[Quantity]]</f>
        <v>2.6850000000000001</v>
      </c>
    </row>
    <row r="329" spans="1:14" x14ac:dyDescent="0.3">
      <c r="A329" t="s">
        <v>5540</v>
      </c>
      <c r="B329" s="1">
        <v>43579</v>
      </c>
      <c r="C329" t="s">
        <v>1803</v>
      </c>
      <c r="D329" t="s">
        <v>5291</v>
      </c>
      <c r="E329">
        <v>5</v>
      </c>
      <c r="F329" t="str">
        <f>_xlfn.XLOOKUP(orders[[#This Row],[Customer ID]],customers[Customer ID],customers[Customer Name])</f>
        <v>Baudoin Alldridge</v>
      </c>
      <c r="G329" t="str">
        <f>IF(_xlfn.XLOOKUP(orders[[#This Row],[Customer ID]],customers[Customer ID],customers[Email])=0,"",_xlfn.XLOOKUP(orders[[#This Row],[Customer ID]],customers[Customer ID],customers[Email]))</f>
        <v>balldridge93@yandex.ru</v>
      </c>
      <c r="H329" t="str">
        <f>_xlfn.XLOOKUP(orders[[#This Row],[Customer ID]],customers[Customer ID],customers[Country])</f>
        <v>United States</v>
      </c>
      <c r="I329" t="str">
        <f>_xlfn.XLOOKUP(orders[[#This Row],[Product ID]],products[Product ID],products[Coffee Type])</f>
        <v>Robusta</v>
      </c>
      <c r="J329" t="str">
        <f>_xlfn.XLOOKUP(orders[[#This Row],[Product ID]],products[Product ID],products[Roast Type])</f>
        <v xml:space="preserve">Dark </v>
      </c>
      <c r="K329" s="2">
        <f>_xlfn.XLOOKUP(orders[[#This Row],[Product ID]],products[Product ID],products[Size kg])</f>
        <v>1</v>
      </c>
      <c r="L329">
        <f>_xlfn.XLOOKUP(orders[[#This Row],[Product ID]],products[Product ID],products[Unit Price])</f>
        <v>8.9499999999999993</v>
      </c>
      <c r="M329">
        <f>orders[[#This Row],[Unit Price]]*orders[[#This Row],[Quantity]]</f>
        <v>44.75</v>
      </c>
      <c r="N329">
        <f>_xlfn.XLOOKUP(orders[[#This Row],[Product ID]],products[Product ID],products[Profit]) * orders[[#This Row],[Quantity]]</f>
        <v>2.6850000000000001</v>
      </c>
    </row>
    <row r="330" spans="1:14" x14ac:dyDescent="0.3">
      <c r="A330" t="s">
        <v>5541</v>
      </c>
      <c r="B330" s="1">
        <v>43620</v>
      </c>
      <c r="C330" t="s">
        <v>1808</v>
      </c>
      <c r="D330" t="s">
        <v>5235</v>
      </c>
      <c r="E330">
        <v>4</v>
      </c>
      <c r="F330" t="str">
        <f>_xlfn.XLOOKUP(orders[[#This Row],[Customer ID]],customers[Customer ID],customers[Customer Name])</f>
        <v>Homer Dulany</v>
      </c>
      <c r="G330" t="str">
        <f>IF(_xlfn.XLOOKUP(orders[[#This Row],[Customer ID]],customers[Customer ID],customers[Email])=0,"",_xlfn.XLOOKUP(orders[[#This Row],[Customer ID]],customers[Customer ID],customers[Email]))</f>
        <v/>
      </c>
      <c r="H330" t="str">
        <f>_xlfn.XLOOKUP(orders[[#This Row],[Customer ID]],customers[Customer ID],customers[Country])</f>
        <v>United States</v>
      </c>
      <c r="I330" t="str">
        <f>_xlfn.XLOOKUP(orders[[#This Row],[Product ID]],products[Product ID],products[Coffee Type])</f>
        <v>Liberica</v>
      </c>
      <c r="J330" t="str">
        <f>_xlfn.XLOOKUP(orders[[#This Row],[Product ID]],products[Product ID],products[Roast Type])</f>
        <v xml:space="preserve">Light </v>
      </c>
      <c r="K330" s="2">
        <f>_xlfn.XLOOKUP(orders[[#This Row],[Product ID]],products[Product ID],products[Size kg])</f>
        <v>0.5</v>
      </c>
      <c r="L330">
        <f>_xlfn.XLOOKUP(orders[[#This Row],[Product ID]],products[Product ID],products[Unit Price])</f>
        <v>9.51</v>
      </c>
      <c r="M330">
        <f>orders[[#This Row],[Unit Price]]*orders[[#This Row],[Quantity]]</f>
        <v>38.04</v>
      </c>
      <c r="N330">
        <f>_xlfn.XLOOKUP(orders[[#This Row],[Product ID]],products[Product ID],products[Profit]) * orders[[#This Row],[Quantity]]</f>
        <v>4.9451999999999998</v>
      </c>
    </row>
    <row r="331" spans="1:14" x14ac:dyDescent="0.3">
      <c r="A331" t="s">
        <v>5542</v>
      </c>
      <c r="B331" s="1">
        <v>44781</v>
      </c>
      <c r="C331" t="s">
        <v>1812</v>
      </c>
      <c r="D331" t="s">
        <v>5272</v>
      </c>
      <c r="E331">
        <v>4</v>
      </c>
      <c r="F331" t="str">
        <f>_xlfn.XLOOKUP(orders[[#This Row],[Customer ID]],customers[Customer ID],customers[Customer Name])</f>
        <v>Lisa Goodger</v>
      </c>
      <c r="G331" t="str">
        <f>IF(_xlfn.XLOOKUP(orders[[#This Row],[Customer ID]],customers[Customer ID],customers[Email])=0,"",_xlfn.XLOOKUP(orders[[#This Row],[Customer ID]],customers[Customer ID],customers[Email]))</f>
        <v>lgoodger95@guardian.co.uk</v>
      </c>
      <c r="H331" t="str">
        <f>_xlfn.XLOOKUP(orders[[#This Row],[Customer ID]],customers[Customer ID],customers[Country])</f>
        <v>United States</v>
      </c>
      <c r="I331" t="str">
        <f>_xlfn.XLOOKUP(orders[[#This Row],[Product ID]],products[Product ID],products[Coffee Type])</f>
        <v>Robusta</v>
      </c>
      <c r="J331" t="str">
        <f>_xlfn.XLOOKUP(orders[[#This Row],[Product ID]],products[Product ID],products[Roast Type])</f>
        <v xml:space="preserve">Dark </v>
      </c>
      <c r="K331" s="2">
        <f>_xlfn.XLOOKUP(orders[[#This Row],[Product ID]],products[Product ID],products[Size kg])</f>
        <v>0.5</v>
      </c>
      <c r="L331">
        <f>_xlfn.XLOOKUP(orders[[#This Row],[Product ID]],products[Product ID],products[Unit Price])</f>
        <v>5.37</v>
      </c>
      <c r="M331">
        <f>orders[[#This Row],[Unit Price]]*orders[[#This Row],[Quantity]]</f>
        <v>21.48</v>
      </c>
      <c r="N331">
        <f>_xlfn.XLOOKUP(orders[[#This Row],[Product ID]],products[Product ID],products[Profit]) * orders[[#This Row],[Quantity]]</f>
        <v>1.2887999999999999</v>
      </c>
    </row>
    <row r="332" spans="1:14" x14ac:dyDescent="0.3">
      <c r="A332" t="s">
        <v>5543</v>
      </c>
      <c r="B332" s="1">
        <v>43782</v>
      </c>
      <c r="C332" t="s">
        <v>1750</v>
      </c>
      <c r="D332" t="s">
        <v>5272</v>
      </c>
      <c r="E332">
        <v>3</v>
      </c>
      <c r="F332" t="str">
        <f>_xlfn.XLOOKUP(orders[[#This Row],[Customer ID]],customers[Customer ID],customers[Customer Name])</f>
        <v>Selma McMillian</v>
      </c>
      <c r="G332" t="str">
        <f>IF(_xlfn.XLOOKUP(orders[[#This Row],[Customer ID]],customers[Customer ID],customers[Email])=0,"",_xlfn.XLOOKUP(orders[[#This Row],[Customer ID]],customers[Customer ID],customers[Email]))</f>
        <v>smcmillian8t@csmonitor.com</v>
      </c>
      <c r="H332" t="str">
        <f>_xlfn.XLOOKUP(orders[[#This Row],[Customer ID]],customers[Customer ID],customers[Country])</f>
        <v>United States</v>
      </c>
      <c r="I332" t="str">
        <f>_xlfn.XLOOKUP(orders[[#This Row],[Product ID]],products[Product ID],products[Coffee Type])</f>
        <v>Robusta</v>
      </c>
      <c r="J332" t="str">
        <f>_xlfn.XLOOKUP(orders[[#This Row],[Product ID]],products[Product ID],products[Roast Type])</f>
        <v xml:space="preserve">Dark </v>
      </c>
      <c r="K332" s="2">
        <f>_xlfn.XLOOKUP(orders[[#This Row],[Product ID]],products[Product ID],products[Size kg])</f>
        <v>0.5</v>
      </c>
      <c r="L332">
        <f>_xlfn.XLOOKUP(orders[[#This Row],[Product ID]],products[Product ID],products[Unit Price])</f>
        <v>5.37</v>
      </c>
      <c r="M332">
        <f>orders[[#This Row],[Unit Price]]*orders[[#This Row],[Quantity]]</f>
        <v>16.11</v>
      </c>
      <c r="N332">
        <f>_xlfn.XLOOKUP(orders[[#This Row],[Product ID]],products[Product ID],products[Profit]) * orders[[#This Row],[Quantity]]</f>
        <v>0.9665999999999999</v>
      </c>
    </row>
    <row r="333" spans="1:14" x14ac:dyDescent="0.3">
      <c r="A333" t="s">
        <v>5544</v>
      </c>
      <c r="B333" s="1">
        <v>43989</v>
      </c>
      <c r="C333" t="s">
        <v>1821</v>
      </c>
      <c r="D333" t="s">
        <v>5209</v>
      </c>
      <c r="E333">
        <v>1</v>
      </c>
      <c r="F333" t="str">
        <f>_xlfn.XLOOKUP(orders[[#This Row],[Customer ID]],customers[Customer ID],customers[Customer Name])</f>
        <v>Corine Drewett</v>
      </c>
      <c r="G333" t="str">
        <f>IF(_xlfn.XLOOKUP(orders[[#This Row],[Customer ID]],customers[Customer ID],customers[Email])=0,"",_xlfn.XLOOKUP(orders[[#This Row],[Customer ID]],customers[Customer ID],customers[Email]))</f>
        <v>cdrewett97@wikipedia.org</v>
      </c>
      <c r="H333" t="str">
        <f>_xlfn.XLOOKUP(orders[[#This Row],[Customer ID]],customers[Customer ID],customers[Country])</f>
        <v>United States</v>
      </c>
      <c r="I333" t="str">
        <f>_xlfn.XLOOKUP(orders[[#This Row],[Product ID]],products[Product ID],products[Coffee Type])</f>
        <v>Robusta</v>
      </c>
      <c r="J333" t="str">
        <f>_xlfn.XLOOKUP(orders[[#This Row],[Product ID]],products[Product ID],products[Roast Type])</f>
        <v xml:space="preserve">Medium </v>
      </c>
      <c r="K333" s="2">
        <f>_xlfn.XLOOKUP(orders[[#This Row],[Product ID]],products[Product ID],products[Size kg])</f>
        <v>2.5</v>
      </c>
      <c r="L333">
        <f>_xlfn.XLOOKUP(orders[[#This Row],[Product ID]],products[Product ID],products[Unit Price])</f>
        <v>22.885000000000002</v>
      </c>
      <c r="M333">
        <f>orders[[#This Row],[Unit Price]]*orders[[#This Row],[Quantity]]</f>
        <v>22.885000000000002</v>
      </c>
      <c r="N333">
        <f>_xlfn.XLOOKUP(orders[[#This Row],[Product ID]],products[Product ID],products[Profit]) * orders[[#This Row],[Quantity]]</f>
        <v>1.3731</v>
      </c>
    </row>
    <row r="334" spans="1:14" x14ac:dyDescent="0.3">
      <c r="A334" t="s">
        <v>5545</v>
      </c>
      <c r="B334" s="1">
        <v>43689</v>
      </c>
      <c r="C334" t="s">
        <v>1827</v>
      </c>
      <c r="D334" t="s">
        <v>5228</v>
      </c>
      <c r="E334">
        <v>3</v>
      </c>
      <c r="F334" t="str">
        <f>_xlfn.XLOOKUP(orders[[#This Row],[Customer ID]],customers[Customer ID],customers[Customer Name])</f>
        <v>Quinn Parsons</v>
      </c>
      <c r="G334" t="str">
        <f>IF(_xlfn.XLOOKUP(orders[[#This Row],[Customer ID]],customers[Customer ID],customers[Email])=0,"",_xlfn.XLOOKUP(orders[[#This Row],[Customer ID]],customers[Customer ID],customers[Email]))</f>
        <v>qparsons98@blogtalkradio.com</v>
      </c>
      <c r="H334" t="str">
        <f>_xlfn.XLOOKUP(orders[[#This Row],[Customer ID]],customers[Customer ID],customers[Country])</f>
        <v>United States</v>
      </c>
      <c r="I334" t="str">
        <f>_xlfn.XLOOKUP(orders[[#This Row],[Product ID]],products[Product ID],products[Coffee Type])</f>
        <v>Arabica</v>
      </c>
      <c r="J334" t="str">
        <f>_xlfn.XLOOKUP(orders[[#This Row],[Product ID]],products[Product ID],products[Roast Type])</f>
        <v xml:space="preserve">Dark </v>
      </c>
      <c r="K334" s="2">
        <f>_xlfn.XLOOKUP(orders[[#This Row],[Product ID]],products[Product ID],products[Size kg])</f>
        <v>0.5</v>
      </c>
      <c r="L334">
        <f>_xlfn.XLOOKUP(orders[[#This Row],[Product ID]],products[Product ID],products[Unit Price])</f>
        <v>5.97</v>
      </c>
      <c r="M334">
        <f>orders[[#This Row],[Unit Price]]*orders[[#This Row],[Quantity]]</f>
        <v>17.91</v>
      </c>
      <c r="N334">
        <f>_xlfn.XLOOKUP(orders[[#This Row],[Product ID]],products[Product ID],products[Profit]) * orders[[#This Row],[Quantity]]</f>
        <v>1.6118999999999999</v>
      </c>
    </row>
    <row r="335" spans="1:14" x14ac:dyDescent="0.3">
      <c r="A335" t="s">
        <v>5546</v>
      </c>
      <c r="B335" s="1">
        <v>43712</v>
      </c>
      <c r="C335" t="s">
        <v>1832</v>
      </c>
      <c r="D335" t="s">
        <v>5197</v>
      </c>
      <c r="E335">
        <v>4</v>
      </c>
      <c r="F335" t="str">
        <f>_xlfn.XLOOKUP(orders[[#This Row],[Customer ID]],customers[Customer ID],customers[Customer Name])</f>
        <v>Vivyan Ceely</v>
      </c>
      <c r="G335" t="str">
        <f>IF(_xlfn.XLOOKUP(orders[[#This Row],[Customer ID]],customers[Customer ID],customers[Email])=0,"",_xlfn.XLOOKUP(orders[[#This Row],[Customer ID]],customers[Customer ID],customers[Email]))</f>
        <v>vceely99@auda.org.au</v>
      </c>
      <c r="H335" t="str">
        <f>_xlfn.XLOOKUP(orders[[#This Row],[Customer ID]],customers[Customer ID],customers[Country])</f>
        <v>United States</v>
      </c>
      <c r="I335" t="str">
        <f>_xlfn.XLOOKUP(orders[[#This Row],[Product ID]],products[Product ID],products[Coffee Type])</f>
        <v>Robusta</v>
      </c>
      <c r="J335" t="str">
        <f>_xlfn.XLOOKUP(orders[[#This Row],[Product ID]],products[Product ID],products[Roast Type])</f>
        <v xml:space="preserve">Medium </v>
      </c>
      <c r="K335" s="2">
        <f>_xlfn.XLOOKUP(orders[[#This Row],[Product ID]],products[Product ID],products[Size kg])</f>
        <v>0.5</v>
      </c>
      <c r="L335">
        <f>_xlfn.XLOOKUP(orders[[#This Row],[Product ID]],products[Product ID],products[Unit Price])</f>
        <v>5.97</v>
      </c>
      <c r="M335">
        <f>orders[[#This Row],[Unit Price]]*orders[[#This Row],[Quantity]]</f>
        <v>23.88</v>
      </c>
      <c r="N335">
        <f>_xlfn.XLOOKUP(orders[[#This Row],[Product ID]],products[Product ID],products[Profit]) * orders[[#This Row],[Quantity]]</f>
        <v>1.4328000000000001</v>
      </c>
    </row>
    <row r="336" spans="1:14" x14ac:dyDescent="0.3">
      <c r="A336" t="s">
        <v>5547</v>
      </c>
      <c r="B336" s="1">
        <v>43742</v>
      </c>
      <c r="C336" t="s">
        <v>1837</v>
      </c>
      <c r="D336" t="s">
        <v>5297</v>
      </c>
      <c r="E336">
        <v>5</v>
      </c>
      <c r="F336" t="str">
        <f>_xlfn.XLOOKUP(orders[[#This Row],[Customer ID]],customers[Customer ID],customers[Customer Name])</f>
        <v>Elonore Goodings</v>
      </c>
      <c r="G336" t="str">
        <f>IF(_xlfn.XLOOKUP(orders[[#This Row],[Customer ID]],customers[Customer ID],customers[Email])=0,"",_xlfn.XLOOKUP(orders[[#This Row],[Customer ID]],customers[Customer ID],customers[Email]))</f>
        <v/>
      </c>
      <c r="H336" t="str">
        <f>_xlfn.XLOOKUP(orders[[#This Row],[Customer ID]],customers[Customer ID],customers[Country])</f>
        <v>United States</v>
      </c>
      <c r="I336" t="str">
        <f>_xlfn.XLOOKUP(orders[[#This Row],[Product ID]],products[Product ID],products[Coffee Type])</f>
        <v>Robusta</v>
      </c>
      <c r="J336" t="str">
        <f>_xlfn.XLOOKUP(orders[[#This Row],[Product ID]],products[Product ID],products[Roast Type])</f>
        <v xml:space="preserve">Light </v>
      </c>
      <c r="K336" s="2">
        <f>_xlfn.XLOOKUP(orders[[#This Row],[Product ID]],products[Product ID],products[Size kg])</f>
        <v>1</v>
      </c>
      <c r="L336">
        <f>_xlfn.XLOOKUP(orders[[#This Row],[Product ID]],products[Product ID],products[Unit Price])</f>
        <v>11.95</v>
      </c>
      <c r="M336">
        <f>orders[[#This Row],[Unit Price]]*orders[[#This Row],[Quantity]]</f>
        <v>59.75</v>
      </c>
      <c r="N336">
        <f>_xlfn.XLOOKUP(orders[[#This Row],[Product ID]],products[Product ID],products[Profit]) * orders[[#This Row],[Quantity]]</f>
        <v>3.585</v>
      </c>
    </row>
    <row r="337" spans="1:14" x14ac:dyDescent="0.3">
      <c r="A337" t="s">
        <v>5548</v>
      </c>
      <c r="B337" s="1">
        <v>43885</v>
      </c>
      <c r="C337" t="s">
        <v>1840</v>
      </c>
      <c r="D337" t="s">
        <v>5195</v>
      </c>
      <c r="E337">
        <v>6</v>
      </c>
      <c r="F337" t="str">
        <f>_xlfn.XLOOKUP(orders[[#This Row],[Customer ID]],customers[Customer ID],customers[Customer Name])</f>
        <v>Clement Vasiliev</v>
      </c>
      <c r="G337" t="str">
        <f>IF(_xlfn.XLOOKUP(orders[[#This Row],[Customer ID]],customers[Customer ID],customers[Email])=0,"",_xlfn.XLOOKUP(orders[[#This Row],[Customer ID]],customers[Customer ID],customers[Email]))</f>
        <v>cvasiliev9b@discuz.net</v>
      </c>
      <c r="H337" t="str">
        <f>_xlfn.XLOOKUP(orders[[#This Row],[Customer ID]],customers[Customer ID],customers[Country])</f>
        <v>United States</v>
      </c>
      <c r="I337" t="str">
        <f>_xlfn.XLOOKUP(orders[[#This Row],[Product ID]],products[Product ID],products[Coffee Type])</f>
        <v>Liberica</v>
      </c>
      <c r="J337" t="str">
        <f>_xlfn.XLOOKUP(orders[[#This Row],[Product ID]],products[Product ID],products[Roast Type])</f>
        <v xml:space="preserve">Light </v>
      </c>
      <c r="K337" s="2">
        <f>_xlfn.XLOOKUP(orders[[#This Row],[Product ID]],products[Product ID],products[Size kg])</f>
        <v>0.2</v>
      </c>
      <c r="L337">
        <f>_xlfn.XLOOKUP(orders[[#This Row],[Product ID]],products[Product ID],products[Unit Price])</f>
        <v>4.7549999999999999</v>
      </c>
      <c r="M337">
        <f>orders[[#This Row],[Unit Price]]*orders[[#This Row],[Quantity]]</f>
        <v>28.53</v>
      </c>
      <c r="N337">
        <f>_xlfn.XLOOKUP(orders[[#This Row],[Product ID]],products[Product ID],products[Profit]) * orders[[#This Row],[Quantity]]</f>
        <v>3.7085999999999997</v>
      </c>
    </row>
    <row r="338" spans="1:14" x14ac:dyDescent="0.3">
      <c r="A338" t="s">
        <v>5549</v>
      </c>
      <c r="B338" s="1">
        <v>44434</v>
      </c>
      <c r="C338" t="s">
        <v>1845</v>
      </c>
      <c r="D338" t="s">
        <v>5221</v>
      </c>
      <c r="E338">
        <v>4</v>
      </c>
      <c r="F338" t="str">
        <f>_xlfn.XLOOKUP(orders[[#This Row],[Customer ID]],customers[Customer ID],customers[Customer Name])</f>
        <v>Terencio O'Moylan</v>
      </c>
      <c r="G338" t="str">
        <f>IF(_xlfn.XLOOKUP(orders[[#This Row],[Customer ID]],customers[Customer ID],customers[Email])=0,"",_xlfn.XLOOKUP(orders[[#This Row],[Customer ID]],customers[Customer ID],customers[Email]))</f>
        <v>tomoylan9c@liveinternet.ru</v>
      </c>
      <c r="H338" t="str">
        <f>_xlfn.XLOOKUP(orders[[#This Row],[Customer ID]],customers[Customer ID],customers[Country])</f>
        <v>United Kingdom</v>
      </c>
      <c r="I338" t="str">
        <f>_xlfn.XLOOKUP(orders[[#This Row],[Product ID]],products[Product ID],products[Coffee Type])</f>
        <v>Arabica</v>
      </c>
      <c r="J338" t="str">
        <f>_xlfn.XLOOKUP(orders[[#This Row],[Product ID]],products[Product ID],products[Roast Type])</f>
        <v xml:space="preserve">Medium </v>
      </c>
      <c r="K338" s="2">
        <f>_xlfn.XLOOKUP(orders[[#This Row],[Product ID]],products[Product ID],products[Size kg])</f>
        <v>1</v>
      </c>
      <c r="L338">
        <f>_xlfn.XLOOKUP(orders[[#This Row],[Product ID]],products[Product ID],products[Unit Price])</f>
        <v>11.25</v>
      </c>
      <c r="M338">
        <f>orders[[#This Row],[Unit Price]]*orders[[#This Row],[Quantity]]</f>
        <v>45</v>
      </c>
      <c r="N338">
        <f>_xlfn.XLOOKUP(orders[[#This Row],[Product ID]],products[Product ID],products[Profit]) * orders[[#This Row],[Quantity]]</f>
        <v>4.05</v>
      </c>
    </row>
    <row r="339" spans="1:14" x14ac:dyDescent="0.3">
      <c r="A339" t="s">
        <v>5550</v>
      </c>
      <c r="B339" s="1">
        <v>44472</v>
      </c>
      <c r="C339" t="s">
        <v>1799</v>
      </c>
      <c r="D339" t="s">
        <v>5471</v>
      </c>
      <c r="E339">
        <v>2</v>
      </c>
      <c r="F339" t="str">
        <f>_xlfn.XLOOKUP(orders[[#This Row],[Customer ID]],customers[Customer ID],customers[Customer Name])</f>
        <v>Flynn Antony</v>
      </c>
      <c r="G339" t="str">
        <f>IF(_xlfn.XLOOKUP(orders[[#This Row],[Customer ID]],customers[Customer ID],customers[Email])=0,"",_xlfn.XLOOKUP(orders[[#This Row],[Customer ID]],customers[Customer ID],customers[Email]))</f>
        <v/>
      </c>
      <c r="H339" t="str">
        <f>_xlfn.XLOOKUP(orders[[#This Row],[Customer ID]],customers[Customer ID],customers[Country])</f>
        <v>United States</v>
      </c>
      <c r="I339" t="str">
        <f>_xlfn.XLOOKUP(orders[[#This Row],[Product ID]],products[Product ID],products[Coffee Type])</f>
        <v>Excelsa</v>
      </c>
      <c r="J339" t="str">
        <f>_xlfn.XLOOKUP(orders[[#This Row],[Product ID]],products[Product ID],products[Roast Type])</f>
        <v xml:space="preserve">Dark </v>
      </c>
      <c r="K339" s="2">
        <f>_xlfn.XLOOKUP(orders[[#This Row],[Product ID]],products[Product ID],products[Size kg])</f>
        <v>2.5</v>
      </c>
      <c r="L339">
        <f>_xlfn.XLOOKUP(orders[[#This Row],[Product ID]],products[Product ID],products[Unit Price])</f>
        <v>27.945</v>
      </c>
      <c r="M339">
        <f>orders[[#This Row],[Unit Price]]*orders[[#This Row],[Quantity]]</f>
        <v>55.89</v>
      </c>
      <c r="N339">
        <f>_xlfn.XLOOKUP(orders[[#This Row],[Product ID]],products[Product ID],products[Profit]) * orders[[#This Row],[Quantity]]</f>
        <v>6.1479999999999997</v>
      </c>
    </row>
    <row r="340" spans="1:14" x14ac:dyDescent="0.3">
      <c r="A340" t="s">
        <v>5551</v>
      </c>
      <c r="B340" s="1">
        <v>43995</v>
      </c>
      <c r="C340" t="s">
        <v>1856</v>
      </c>
      <c r="D340" t="s">
        <v>5267</v>
      </c>
      <c r="E340">
        <v>4</v>
      </c>
      <c r="F340" t="str">
        <f>_xlfn.XLOOKUP(orders[[#This Row],[Customer ID]],customers[Customer ID],customers[Customer Name])</f>
        <v>Wyatan Fetherston</v>
      </c>
      <c r="G340" t="str">
        <f>IF(_xlfn.XLOOKUP(orders[[#This Row],[Customer ID]],customers[Customer ID],customers[Email])=0,"",_xlfn.XLOOKUP(orders[[#This Row],[Customer ID]],customers[Customer ID],customers[Email]))</f>
        <v>wfetherston9e@constantcontact.com</v>
      </c>
      <c r="H340" t="str">
        <f>_xlfn.XLOOKUP(orders[[#This Row],[Customer ID]],customers[Customer ID],customers[Country])</f>
        <v>United States</v>
      </c>
      <c r="I340" t="str">
        <f>_xlfn.XLOOKUP(orders[[#This Row],[Product ID]],products[Product ID],products[Coffee Type])</f>
        <v>Excelsa</v>
      </c>
      <c r="J340" t="str">
        <f>_xlfn.XLOOKUP(orders[[#This Row],[Product ID]],products[Product ID],products[Roast Type])</f>
        <v xml:space="preserve">Light </v>
      </c>
      <c r="K340" s="2">
        <f>_xlfn.XLOOKUP(orders[[#This Row],[Product ID]],products[Product ID],products[Size kg])</f>
        <v>1</v>
      </c>
      <c r="L340">
        <f>_xlfn.XLOOKUP(orders[[#This Row],[Product ID]],products[Product ID],products[Unit Price])</f>
        <v>14.85</v>
      </c>
      <c r="M340">
        <f>orders[[#This Row],[Unit Price]]*orders[[#This Row],[Quantity]]</f>
        <v>59.4</v>
      </c>
      <c r="N340">
        <f>_xlfn.XLOOKUP(orders[[#This Row],[Product ID]],products[Product ID],products[Profit]) * orders[[#This Row],[Quantity]]</f>
        <v>6.5339999999999998</v>
      </c>
    </row>
    <row r="341" spans="1:14" x14ac:dyDescent="0.3">
      <c r="A341" t="s">
        <v>5552</v>
      </c>
      <c r="B341" s="1">
        <v>44256</v>
      </c>
      <c r="C341" t="s">
        <v>1861</v>
      </c>
      <c r="D341" t="s">
        <v>5215</v>
      </c>
      <c r="E341">
        <v>2</v>
      </c>
      <c r="F341" t="str">
        <f>_xlfn.XLOOKUP(orders[[#This Row],[Customer ID]],customers[Customer ID],customers[Customer Name])</f>
        <v>Emmaline Rasmus</v>
      </c>
      <c r="G341" t="str">
        <f>IF(_xlfn.XLOOKUP(orders[[#This Row],[Customer ID]],customers[Customer ID],customers[Email])=0,"",_xlfn.XLOOKUP(orders[[#This Row],[Customer ID]],customers[Customer ID],customers[Email]))</f>
        <v>erasmus9f@techcrunch.com</v>
      </c>
      <c r="H341" t="str">
        <f>_xlfn.XLOOKUP(orders[[#This Row],[Customer ID]],customers[Customer ID],customers[Country])</f>
        <v>United States</v>
      </c>
      <c r="I341" t="str">
        <f>_xlfn.XLOOKUP(orders[[#This Row],[Product ID]],products[Product ID],products[Coffee Type])</f>
        <v>Excelsa</v>
      </c>
      <c r="J341" t="str">
        <f>_xlfn.XLOOKUP(orders[[#This Row],[Product ID]],products[Product ID],products[Roast Type])</f>
        <v xml:space="preserve">Dark </v>
      </c>
      <c r="K341" s="2">
        <f>_xlfn.XLOOKUP(orders[[#This Row],[Product ID]],products[Product ID],products[Size kg])</f>
        <v>0.2</v>
      </c>
      <c r="L341">
        <f>_xlfn.XLOOKUP(orders[[#This Row],[Product ID]],products[Product ID],products[Unit Price])</f>
        <v>3.645</v>
      </c>
      <c r="M341">
        <f>orders[[#This Row],[Unit Price]]*orders[[#This Row],[Quantity]]</f>
        <v>7.29</v>
      </c>
      <c r="N341">
        <f>_xlfn.XLOOKUP(orders[[#This Row],[Product ID]],products[Product ID],products[Profit]) * orders[[#This Row],[Quantity]]</f>
        <v>0.80200000000000005</v>
      </c>
    </row>
    <row r="342" spans="1:14" x14ac:dyDescent="0.3">
      <c r="A342" t="s">
        <v>5553</v>
      </c>
      <c r="B342" s="1">
        <v>43528</v>
      </c>
      <c r="C342" t="s">
        <v>1866</v>
      </c>
      <c r="D342" t="s">
        <v>5193</v>
      </c>
      <c r="E342">
        <v>1</v>
      </c>
      <c r="F342" t="str">
        <f>_xlfn.XLOOKUP(orders[[#This Row],[Customer ID]],customers[Customer ID],customers[Customer Name])</f>
        <v>Wesley Giorgioni</v>
      </c>
      <c r="G342" t="str">
        <f>IF(_xlfn.XLOOKUP(orders[[#This Row],[Customer ID]],customers[Customer ID],customers[Email])=0,"",_xlfn.XLOOKUP(orders[[#This Row],[Customer ID]],customers[Customer ID],customers[Email]))</f>
        <v>wgiorgioni9g@wikipedia.org</v>
      </c>
      <c r="H342" t="str">
        <f>_xlfn.XLOOKUP(orders[[#This Row],[Customer ID]],customers[Customer ID],customers[Country])</f>
        <v>United States</v>
      </c>
      <c r="I342" t="str">
        <f>_xlfn.XLOOKUP(orders[[#This Row],[Product ID]],products[Product ID],products[Coffee Type])</f>
        <v>Excelsa</v>
      </c>
      <c r="J342" t="str">
        <f>_xlfn.XLOOKUP(orders[[#This Row],[Product ID]],products[Product ID],products[Roast Type])</f>
        <v xml:space="preserve">Dark </v>
      </c>
      <c r="K342" s="2">
        <f>_xlfn.XLOOKUP(orders[[#This Row],[Product ID]],products[Product ID],products[Size kg])</f>
        <v>0.5</v>
      </c>
      <c r="L342">
        <f>_xlfn.XLOOKUP(orders[[#This Row],[Product ID]],products[Product ID],products[Unit Price])</f>
        <v>7.29</v>
      </c>
      <c r="M342">
        <f>orders[[#This Row],[Unit Price]]*orders[[#This Row],[Quantity]]</f>
        <v>7.29</v>
      </c>
      <c r="N342">
        <f>_xlfn.XLOOKUP(orders[[#This Row],[Product ID]],products[Product ID],products[Profit]) * orders[[#This Row],[Quantity]]</f>
        <v>0.80189999999999995</v>
      </c>
    </row>
    <row r="343" spans="1:14" x14ac:dyDescent="0.3">
      <c r="A343" t="s">
        <v>5554</v>
      </c>
      <c r="B343" s="1">
        <v>43751</v>
      </c>
      <c r="C343" t="s">
        <v>1871</v>
      </c>
      <c r="D343" t="s">
        <v>5289</v>
      </c>
      <c r="E343">
        <v>2</v>
      </c>
      <c r="F343" t="str">
        <f>_xlfn.XLOOKUP(orders[[#This Row],[Customer ID]],customers[Customer ID],customers[Customer Name])</f>
        <v>Lucienne Scargle</v>
      </c>
      <c r="G343" t="str">
        <f>IF(_xlfn.XLOOKUP(orders[[#This Row],[Customer ID]],customers[Customer ID],customers[Email])=0,"",_xlfn.XLOOKUP(orders[[#This Row],[Customer ID]],customers[Customer ID],customers[Email]))</f>
        <v>lscargle9h@myspace.com</v>
      </c>
      <c r="H343" t="str">
        <f>_xlfn.XLOOKUP(orders[[#This Row],[Customer ID]],customers[Customer ID],customers[Country])</f>
        <v>United States</v>
      </c>
      <c r="I343" t="str">
        <f>_xlfn.XLOOKUP(orders[[#This Row],[Product ID]],products[Product ID],products[Coffee Type])</f>
        <v>Excelsa</v>
      </c>
      <c r="J343" t="str">
        <f>_xlfn.XLOOKUP(orders[[#This Row],[Product ID]],products[Product ID],products[Roast Type])</f>
        <v xml:space="preserve">Light </v>
      </c>
      <c r="K343" s="2">
        <f>_xlfn.XLOOKUP(orders[[#This Row],[Product ID]],products[Product ID],products[Size kg])</f>
        <v>0.5</v>
      </c>
      <c r="L343">
        <f>_xlfn.XLOOKUP(orders[[#This Row],[Product ID]],products[Product ID],products[Unit Price])</f>
        <v>8.91</v>
      </c>
      <c r="M343">
        <f>orders[[#This Row],[Unit Price]]*orders[[#This Row],[Quantity]]</f>
        <v>17.82</v>
      </c>
      <c r="N343">
        <f>_xlfn.XLOOKUP(orders[[#This Row],[Product ID]],products[Product ID],products[Profit]) * orders[[#This Row],[Quantity]]</f>
        <v>1.9601999999999999</v>
      </c>
    </row>
    <row r="344" spans="1:14" x14ac:dyDescent="0.3">
      <c r="A344" t="s">
        <v>5554</v>
      </c>
      <c r="B344" s="1">
        <v>43751</v>
      </c>
      <c r="C344" t="s">
        <v>1871</v>
      </c>
      <c r="D344" t="s">
        <v>5259</v>
      </c>
      <c r="E344">
        <v>5</v>
      </c>
      <c r="F344" t="str">
        <f>_xlfn.XLOOKUP(orders[[#This Row],[Customer ID]],customers[Customer ID],customers[Customer Name])</f>
        <v>Lucienne Scargle</v>
      </c>
      <c r="G344" t="str">
        <f>IF(_xlfn.XLOOKUP(orders[[#This Row],[Customer ID]],customers[Customer ID],customers[Email])=0,"",_xlfn.XLOOKUP(orders[[#This Row],[Customer ID]],customers[Customer ID],customers[Email]))</f>
        <v>lscargle9h@myspace.com</v>
      </c>
      <c r="H344" t="str">
        <f>_xlfn.XLOOKUP(orders[[#This Row],[Customer ID]],customers[Customer ID],customers[Country])</f>
        <v>United States</v>
      </c>
      <c r="I344" t="str">
        <f>_xlfn.XLOOKUP(orders[[#This Row],[Product ID]],products[Product ID],products[Coffee Type])</f>
        <v>Liberica</v>
      </c>
      <c r="J344" t="str">
        <f>_xlfn.XLOOKUP(orders[[#This Row],[Product ID]],products[Product ID],products[Roast Type])</f>
        <v xml:space="preserve">Dark </v>
      </c>
      <c r="K344" s="2">
        <f>_xlfn.XLOOKUP(orders[[#This Row],[Product ID]],products[Product ID],products[Size kg])</f>
        <v>0.5</v>
      </c>
      <c r="L344">
        <f>_xlfn.XLOOKUP(orders[[#This Row],[Product ID]],products[Product ID],products[Unit Price])</f>
        <v>7.77</v>
      </c>
      <c r="M344">
        <f>orders[[#This Row],[Unit Price]]*orders[[#This Row],[Quantity]]</f>
        <v>38.849999999999994</v>
      </c>
      <c r="N344">
        <f>_xlfn.XLOOKUP(orders[[#This Row],[Product ID]],products[Product ID],products[Profit]) * orders[[#This Row],[Quantity]]</f>
        <v>5.0504999999999995</v>
      </c>
    </row>
    <row r="345" spans="1:14" x14ac:dyDescent="0.3">
      <c r="A345" t="s">
        <v>5555</v>
      </c>
      <c r="B345" s="1">
        <v>43692</v>
      </c>
      <c r="C345" t="s">
        <v>1882</v>
      </c>
      <c r="D345" t="s">
        <v>5272</v>
      </c>
      <c r="E345">
        <v>6</v>
      </c>
      <c r="F345" t="str">
        <f>_xlfn.XLOOKUP(orders[[#This Row],[Customer ID]],customers[Customer ID],customers[Customer Name])</f>
        <v>Noam Climance</v>
      </c>
      <c r="G345" t="str">
        <f>IF(_xlfn.XLOOKUP(orders[[#This Row],[Customer ID]],customers[Customer ID],customers[Email])=0,"",_xlfn.XLOOKUP(orders[[#This Row],[Customer ID]],customers[Customer ID],customers[Email]))</f>
        <v>nclimance9j@europa.eu</v>
      </c>
      <c r="H345" t="str">
        <f>_xlfn.XLOOKUP(orders[[#This Row],[Customer ID]],customers[Customer ID],customers[Country])</f>
        <v>United States</v>
      </c>
      <c r="I345" t="str">
        <f>_xlfn.XLOOKUP(orders[[#This Row],[Product ID]],products[Product ID],products[Coffee Type])</f>
        <v>Robusta</v>
      </c>
      <c r="J345" t="str">
        <f>_xlfn.XLOOKUP(orders[[#This Row],[Product ID]],products[Product ID],products[Roast Type])</f>
        <v xml:space="preserve">Dark </v>
      </c>
      <c r="K345" s="2">
        <f>_xlfn.XLOOKUP(orders[[#This Row],[Product ID]],products[Product ID],products[Size kg])</f>
        <v>0.5</v>
      </c>
      <c r="L345">
        <f>_xlfn.XLOOKUP(orders[[#This Row],[Product ID]],products[Product ID],products[Unit Price])</f>
        <v>5.37</v>
      </c>
      <c r="M345">
        <f>orders[[#This Row],[Unit Price]]*orders[[#This Row],[Quantity]]</f>
        <v>32.22</v>
      </c>
      <c r="N345">
        <f>_xlfn.XLOOKUP(orders[[#This Row],[Product ID]],products[Product ID],products[Profit]) * orders[[#This Row],[Quantity]]</f>
        <v>1.9331999999999998</v>
      </c>
    </row>
    <row r="346" spans="1:14" x14ac:dyDescent="0.3">
      <c r="A346" t="s">
        <v>5556</v>
      </c>
      <c r="B346" s="1">
        <v>44529</v>
      </c>
      <c r="C346" t="s">
        <v>1887</v>
      </c>
      <c r="D346" t="s">
        <v>5183</v>
      </c>
      <c r="E346">
        <v>2</v>
      </c>
      <c r="F346" t="str">
        <f>_xlfn.XLOOKUP(orders[[#This Row],[Customer ID]],customers[Customer ID],customers[Customer Name])</f>
        <v>Catarina Donn</v>
      </c>
      <c r="G346" t="str">
        <f>IF(_xlfn.XLOOKUP(orders[[#This Row],[Customer ID]],customers[Customer ID],customers[Email])=0,"",_xlfn.XLOOKUP(orders[[#This Row],[Customer ID]],customers[Customer ID],customers[Email]))</f>
        <v/>
      </c>
      <c r="H346" t="str">
        <f>_xlfn.XLOOKUP(orders[[#This Row],[Customer ID]],customers[Customer ID],customers[Country])</f>
        <v>Ireland</v>
      </c>
      <c r="I346" t="str">
        <f>_xlfn.XLOOKUP(orders[[#This Row],[Product ID]],products[Product ID],products[Coffee Type])</f>
        <v>Robusta</v>
      </c>
      <c r="J346" t="str">
        <f>_xlfn.XLOOKUP(orders[[#This Row],[Product ID]],products[Product ID],products[Roast Type])</f>
        <v xml:space="preserve">Medium </v>
      </c>
      <c r="K346" s="2">
        <f>_xlfn.XLOOKUP(orders[[#This Row],[Product ID]],products[Product ID],products[Size kg])</f>
        <v>1</v>
      </c>
      <c r="L346">
        <f>_xlfn.XLOOKUP(orders[[#This Row],[Product ID]],products[Product ID],products[Unit Price])</f>
        <v>9.9499999999999993</v>
      </c>
      <c r="M346">
        <f>orders[[#This Row],[Unit Price]]*orders[[#This Row],[Quantity]]</f>
        <v>19.899999999999999</v>
      </c>
      <c r="N346">
        <f>_xlfn.XLOOKUP(orders[[#This Row],[Product ID]],products[Product ID],products[Profit]) * orders[[#This Row],[Quantity]]</f>
        <v>1.194</v>
      </c>
    </row>
    <row r="347" spans="1:14" x14ac:dyDescent="0.3">
      <c r="A347" t="s">
        <v>5557</v>
      </c>
      <c r="B347" s="1">
        <v>43849</v>
      </c>
      <c r="C347" t="s">
        <v>1893</v>
      </c>
      <c r="D347" t="s">
        <v>5297</v>
      </c>
      <c r="E347">
        <v>5</v>
      </c>
      <c r="F347" t="str">
        <f>_xlfn.XLOOKUP(orders[[#This Row],[Customer ID]],customers[Customer ID],customers[Customer Name])</f>
        <v>Ameline Snazle</v>
      </c>
      <c r="G347" t="str">
        <f>IF(_xlfn.XLOOKUP(orders[[#This Row],[Customer ID]],customers[Customer ID],customers[Email])=0,"",_xlfn.XLOOKUP(orders[[#This Row],[Customer ID]],customers[Customer ID],customers[Email]))</f>
        <v>asnazle9l@oracle.com</v>
      </c>
      <c r="H347" t="str">
        <f>_xlfn.XLOOKUP(orders[[#This Row],[Customer ID]],customers[Customer ID],customers[Country])</f>
        <v>United States</v>
      </c>
      <c r="I347" t="str">
        <f>_xlfn.XLOOKUP(orders[[#This Row],[Product ID]],products[Product ID],products[Coffee Type])</f>
        <v>Robusta</v>
      </c>
      <c r="J347" t="str">
        <f>_xlfn.XLOOKUP(orders[[#This Row],[Product ID]],products[Product ID],products[Roast Type])</f>
        <v xml:space="preserve">Light </v>
      </c>
      <c r="K347" s="2">
        <f>_xlfn.XLOOKUP(orders[[#This Row],[Product ID]],products[Product ID],products[Size kg])</f>
        <v>1</v>
      </c>
      <c r="L347">
        <f>_xlfn.XLOOKUP(orders[[#This Row],[Product ID]],products[Product ID],products[Unit Price])</f>
        <v>11.95</v>
      </c>
      <c r="M347">
        <f>orders[[#This Row],[Unit Price]]*orders[[#This Row],[Quantity]]</f>
        <v>59.75</v>
      </c>
      <c r="N347">
        <f>_xlfn.XLOOKUP(orders[[#This Row],[Product ID]],products[Product ID],products[Profit]) * orders[[#This Row],[Quantity]]</f>
        <v>3.585</v>
      </c>
    </row>
    <row r="348" spans="1:14" x14ac:dyDescent="0.3">
      <c r="A348" t="s">
        <v>5558</v>
      </c>
      <c r="B348" s="1">
        <v>44344</v>
      </c>
      <c r="C348" t="s">
        <v>1898</v>
      </c>
      <c r="D348" t="s">
        <v>5299</v>
      </c>
      <c r="E348">
        <v>3</v>
      </c>
      <c r="F348" t="str">
        <f>_xlfn.XLOOKUP(orders[[#This Row],[Customer ID]],customers[Customer ID],customers[Customer Name])</f>
        <v>Rebeka Worg</v>
      </c>
      <c r="G348" t="str">
        <f>IF(_xlfn.XLOOKUP(orders[[#This Row],[Customer ID]],customers[Customer ID],customers[Email])=0,"",_xlfn.XLOOKUP(orders[[#This Row],[Customer ID]],customers[Customer ID],customers[Email]))</f>
        <v>rworg9m@arstechnica.com</v>
      </c>
      <c r="H348" t="str">
        <f>_xlfn.XLOOKUP(orders[[#This Row],[Customer ID]],customers[Customer ID],customers[Country])</f>
        <v>United States</v>
      </c>
      <c r="I348" t="str">
        <f>_xlfn.XLOOKUP(orders[[#This Row],[Product ID]],products[Product ID],products[Coffee Type])</f>
        <v>Arabica</v>
      </c>
      <c r="J348" t="str">
        <f>_xlfn.XLOOKUP(orders[[#This Row],[Product ID]],products[Product ID],products[Roast Type])</f>
        <v xml:space="preserve">Light </v>
      </c>
      <c r="K348" s="2">
        <f>_xlfn.XLOOKUP(orders[[#This Row],[Product ID]],products[Product ID],products[Size kg])</f>
        <v>0.5</v>
      </c>
      <c r="L348">
        <f>_xlfn.XLOOKUP(orders[[#This Row],[Product ID]],products[Product ID],products[Unit Price])</f>
        <v>7.77</v>
      </c>
      <c r="M348">
        <f>orders[[#This Row],[Unit Price]]*orders[[#This Row],[Quantity]]</f>
        <v>23.31</v>
      </c>
      <c r="N348">
        <f>_xlfn.XLOOKUP(orders[[#This Row],[Product ID]],products[Product ID],products[Profit]) * orders[[#This Row],[Quantity]]</f>
        <v>2.0979000000000001</v>
      </c>
    </row>
    <row r="349" spans="1:14" x14ac:dyDescent="0.3">
      <c r="A349" t="s">
        <v>5559</v>
      </c>
      <c r="B349" s="1">
        <v>44576</v>
      </c>
      <c r="C349" t="s">
        <v>1903</v>
      </c>
      <c r="D349" t="s">
        <v>5242</v>
      </c>
      <c r="E349">
        <v>3</v>
      </c>
      <c r="F349" t="str">
        <f>_xlfn.XLOOKUP(orders[[#This Row],[Customer ID]],customers[Customer ID],customers[Customer Name])</f>
        <v>Lewes Danes</v>
      </c>
      <c r="G349" t="str">
        <f>IF(_xlfn.XLOOKUP(orders[[#This Row],[Customer ID]],customers[Customer ID],customers[Email])=0,"",_xlfn.XLOOKUP(orders[[#This Row],[Customer ID]],customers[Customer ID],customers[Email]))</f>
        <v>ldanes9n@umn.edu</v>
      </c>
      <c r="H349" t="str">
        <f>_xlfn.XLOOKUP(orders[[#This Row],[Customer ID]],customers[Customer ID],customers[Country])</f>
        <v>United States</v>
      </c>
      <c r="I349" t="str">
        <f>_xlfn.XLOOKUP(orders[[#This Row],[Product ID]],products[Product ID],products[Coffee Type])</f>
        <v>Liberica</v>
      </c>
      <c r="J349" t="str">
        <f>_xlfn.XLOOKUP(orders[[#This Row],[Product ID]],products[Product ID],products[Roast Type])</f>
        <v xml:space="preserve">Medium </v>
      </c>
      <c r="K349" s="2">
        <f>_xlfn.XLOOKUP(orders[[#This Row],[Product ID]],products[Product ID],products[Size kg])</f>
        <v>1</v>
      </c>
      <c r="L349">
        <f>_xlfn.XLOOKUP(orders[[#This Row],[Product ID]],products[Product ID],products[Unit Price])</f>
        <v>14.55</v>
      </c>
      <c r="M349">
        <f>orders[[#This Row],[Unit Price]]*orders[[#This Row],[Quantity]]</f>
        <v>43.650000000000006</v>
      </c>
      <c r="N349">
        <f>_xlfn.XLOOKUP(orders[[#This Row],[Product ID]],products[Product ID],products[Profit]) * orders[[#This Row],[Quantity]]</f>
        <v>5.6745000000000001</v>
      </c>
    </row>
    <row r="350" spans="1:14" x14ac:dyDescent="0.3">
      <c r="A350" t="s">
        <v>5560</v>
      </c>
      <c r="B350" s="1">
        <v>43803</v>
      </c>
      <c r="C350" t="s">
        <v>1909</v>
      </c>
      <c r="D350" t="s">
        <v>5202</v>
      </c>
      <c r="E350">
        <v>6</v>
      </c>
      <c r="F350" t="str">
        <f>_xlfn.XLOOKUP(orders[[#This Row],[Customer ID]],customers[Customer ID],customers[Customer Name])</f>
        <v>Shelli Keynd</v>
      </c>
      <c r="G350" t="str">
        <f>IF(_xlfn.XLOOKUP(orders[[#This Row],[Customer ID]],customers[Customer ID],customers[Email])=0,"",_xlfn.XLOOKUP(orders[[#This Row],[Customer ID]],customers[Customer ID],customers[Email]))</f>
        <v>skeynd9o@narod.ru</v>
      </c>
      <c r="H350" t="str">
        <f>_xlfn.XLOOKUP(orders[[#This Row],[Customer ID]],customers[Customer ID],customers[Country])</f>
        <v>United States</v>
      </c>
      <c r="I350" t="str">
        <f>_xlfn.XLOOKUP(orders[[#This Row],[Product ID]],products[Product ID],products[Coffee Type])</f>
        <v>Excelsa</v>
      </c>
      <c r="J350" t="str">
        <f>_xlfn.XLOOKUP(orders[[#This Row],[Product ID]],products[Product ID],products[Roast Type])</f>
        <v xml:space="preserve">Light </v>
      </c>
      <c r="K350" s="2">
        <f>_xlfn.XLOOKUP(orders[[#This Row],[Product ID]],products[Product ID],products[Size kg])</f>
        <v>2.5</v>
      </c>
      <c r="L350">
        <f>_xlfn.XLOOKUP(orders[[#This Row],[Product ID]],products[Product ID],products[Unit Price])</f>
        <v>34.155000000000001</v>
      </c>
      <c r="M350">
        <f>orders[[#This Row],[Unit Price]]*orders[[#This Row],[Quantity]]</f>
        <v>204.93</v>
      </c>
      <c r="N350">
        <f>_xlfn.XLOOKUP(orders[[#This Row],[Product ID]],products[Product ID],products[Profit]) * orders[[#This Row],[Quantity]]</f>
        <v>22.542000000000002</v>
      </c>
    </row>
    <row r="351" spans="1:14" x14ac:dyDescent="0.3">
      <c r="A351" t="s">
        <v>5561</v>
      </c>
      <c r="B351" s="1">
        <v>44743</v>
      </c>
      <c r="C351" t="s">
        <v>1915</v>
      </c>
      <c r="D351" t="s">
        <v>5293</v>
      </c>
      <c r="E351">
        <v>4</v>
      </c>
      <c r="F351" t="str">
        <f>_xlfn.XLOOKUP(orders[[#This Row],[Customer ID]],customers[Customer ID],customers[Customer Name])</f>
        <v>Dell Daveridge</v>
      </c>
      <c r="G351" t="str">
        <f>IF(_xlfn.XLOOKUP(orders[[#This Row],[Customer ID]],customers[Customer ID],customers[Email])=0,"",_xlfn.XLOOKUP(orders[[#This Row],[Customer ID]],customers[Customer ID],customers[Email]))</f>
        <v>ddaveridge9p@arstechnica.com</v>
      </c>
      <c r="H351" t="str">
        <f>_xlfn.XLOOKUP(orders[[#This Row],[Customer ID]],customers[Customer ID],customers[Country])</f>
        <v>United States</v>
      </c>
      <c r="I351" t="str">
        <f>_xlfn.XLOOKUP(orders[[#This Row],[Product ID]],products[Product ID],products[Coffee Type])</f>
        <v>Robusta</v>
      </c>
      <c r="J351" t="str">
        <f>_xlfn.XLOOKUP(orders[[#This Row],[Product ID]],products[Product ID],products[Roast Type])</f>
        <v xml:space="preserve">Light </v>
      </c>
      <c r="K351" s="2">
        <f>_xlfn.XLOOKUP(orders[[#This Row],[Product ID]],products[Product ID],products[Size kg])</f>
        <v>0.2</v>
      </c>
      <c r="L351">
        <f>_xlfn.XLOOKUP(orders[[#This Row],[Product ID]],products[Product ID],products[Unit Price])</f>
        <v>3.585</v>
      </c>
      <c r="M351">
        <f>orders[[#This Row],[Unit Price]]*orders[[#This Row],[Quantity]]</f>
        <v>14.34</v>
      </c>
      <c r="N351">
        <f>_xlfn.XLOOKUP(orders[[#This Row],[Product ID]],products[Product ID],products[Profit]) * orders[[#This Row],[Quantity]]</f>
        <v>0.86040000000000005</v>
      </c>
    </row>
    <row r="352" spans="1:14" x14ac:dyDescent="0.3">
      <c r="A352" t="s">
        <v>5562</v>
      </c>
      <c r="B352" s="1">
        <v>43592</v>
      </c>
      <c r="C352" t="s">
        <v>1920</v>
      </c>
      <c r="D352" t="s">
        <v>5228</v>
      </c>
      <c r="E352">
        <v>4</v>
      </c>
      <c r="F352" t="str">
        <f>_xlfn.XLOOKUP(orders[[#This Row],[Customer ID]],customers[Customer ID],customers[Customer Name])</f>
        <v>Joshuah Awdry</v>
      </c>
      <c r="G352" t="str">
        <f>IF(_xlfn.XLOOKUP(orders[[#This Row],[Customer ID]],customers[Customer ID],customers[Email])=0,"",_xlfn.XLOOKUP(orders[[#This Row],[Customer ID]],customers[Customer ID],customers[Email]))</f>
        <v>jawdry9q@utexas.edu</v>
      </c>
      <c r="H352" t="str">
        <f>_xlfn.XLOOKUP(orders[[#This Row],[Customer ID]],customers[Customer ID],customers[Country])</f>
        <v>United States</v>
      </c>
      <c r="I352" t="str">
        <f>_xlfn.XLOOKUP(orders[[#This Row],[Product ID]],products[Product ID],products[Coffee Type])</f>
        <v>Arabica</v>
      </c>
      <c r="J352" t="str">
        <f>_xlfn.XLOOKUP(orders[[#This Row],[Product ID]],products[Product ID],products[Roast Type])</f>
        <v xml:space="preserve">Dark </v>
      </c>
      <c r="K352" s="2">
        <f>_xlfn.XLOOKUP(orders[[#This Row],[Product ID]],products[Product ID],products[Size kg])</f>
        <v>0.5</v>
      </c>
      <c r="L352">
        <f>_xlfn.XLOOKUP(orders[[#This Row],[Product ID]],products[Product ID],products[Unit Price])</f>
        <v>5.97</v>
      </c>
      <c r="M352">
        <f>orders[[#This Row],[Unit Price]]*orders[[#This Row],[Quantity]]</f>
        <v>23.88</v>
      </c>
      <c r="N352">
        <f>_xlfn.XLOOKUP(orders[[#This Row],[Product ID]],products[Product ID],products[Profit]) * orders[[#This Row],[Quantity]]</f>
        <v>2.1492</v>
      </c>
    </row>
    <row r="353" spans="1:14" x14ac:dyDescent="0.3">
      <c r="A353" t="s">
        <v>5563</v>
      </c>
      <c r="B353" s="1">
        <v>44066</v>
      </c>
      <c r="C353" t="s">
        <v>1926</v>
      </c>
      <c r="D353" t="s">
        <v>5221</v>
      </c>
      <c r="E353">
        <v>2</v>
      </c>
      <c r="F353" t="str">
        <f>_xlfn.XLOOKUP(orders[[#This Row],[Customer ID]],customers[Customer ID],customers[Customer Name])</f>
        <v>Ethel Ryles</v>
      </c>
      <c r="G353" t="str">
        <f>IF(_xlfn.XLOOKUP(orders[[#This Row],[Customer ID]],customers[Customer ID],customers[Email])=0,"",_xlfn.XLOOKUP(orders[[#This Row],[Customer ID]],customers[Customer ID],customers[Email]))</f>
        <v>eryles9r@fastcompany.com</v>
      </c>
      <c r="H353" t="str">
        <f>_xlfn.XLOOKUP(orders[[#This Row],[Customer ID]],customers[Customer ID],customers[Country])</f>
        <v>United States</v>
      </c>
      <c r="I353" t="str">
        <f>_xlfn.XLOOKUP(orders[[#This Row],[Product ID]],products[Product ID],products[Coffee Type])</f>
        <v>Arabica</v>
      </c>
      <c r="J353" t="str">
        <f>_xlfn.XLOOKUP(orders[[#This Row],[Product ID]],products[Product ID],products[Roast Type])</f>
        <v xml:space="preserve">Medium </v>
      </c>
      <c r="K353" s="2">
        <f>_xlfn.XLOOKUP(orders[[#This Row],[Product ID]],products[Product ID],products[Size kg])</f>
        <v>1</v>
      </c>
      <c r="L353">
        <f>_xlfn.XLOOKUP(orders[[#This Row],[Product ID]],products[Product ID],products[Unit Price])</f>
        <v>11.25</v>
      </c>
      <c r="M353">
        <f>orders[[#This Row],[Unit Price]]*orders[[#This Row],[Quantity]]</f>
        <v>22.5</v>
      </c>
      <c r="N353">
        <f>_xlfn.XLOOKUP(orders[[#This Row],[Product ID]],products[Product ID],products[Profit]) * orders[[#This Row],[Quantity]]</f>
        <v>2.0249999999999999</v>
      </c>
    </row>
    <row r="354" spans="1:14" x14ac:dyDescent="0.3">
      <c r="A354" t="s">
        <v>5564</v>
      </c>
      <c r="B354" s="1">
        <v>43984</v>
      </c>
      <c r="C354" t="s">
        <v>1799</v>
      </c>
      <c r="D354" t="s">
        <v>5193</v>
      </c>
      <c r="E354">
        <v>5</v>
      </c>
      <c r="F354" t="str">
        <f>_xlfn.XLOOKUP(orders[[#This Row],[Customer ID]],customers[Customer ID],customers[Customer Name])</f>
        <v>Flynn Antony</v>
      </c>
      <c r="G354" t="str">
        <f>IF(_xlfn.XLOOKUP(orders[[#This Row],[Customer ID]],customers[Customer ID],customers[Email])=0,"",_xlfn.XLOOKUP(orders[[#This Row],[Customer ID]],customers[Customer ID],customers[Email]))</f>
        <v/>
      </c>
      <c r="H354" t="str">
        <f>_xlfn.XLOOKUP(orders[[#This Row],[Customer ID]],customers[Customer ID],customers[Country])</f>
        <v>United States</v>
      </c>
      <c r="I354" t="str">
        <f>_xlfn.XLOOKUP(orders[[#This Row],[Product ID]],products[Product ID],products[Coffee Type])</f>
        <v>Excelsa</v>
      </c>
      <c r="J354" t="str">
        <f>_xlfn.XLOOKUP(orders[[#This Row],[Product ID]],products[Product ID],products[Roast Type])</f>
        <v xml:space="preserve">Dark </v>
      </c>
      <c r="K354" s="2">
        <f>_xlfn.XLOOKUP(orders[[#This Row],[Product ID]],products[Product ID],products[Size kg])</f>
        <v>0.5</v>
      </c>
      <c r="L354">
        <f>_xlfn.XLOOKUP(orders[[#This Row],[Product ID]],products[Product ID],products[Unit Price])</f>
        <v>7.29</v>
      </c>
      <c r="M354">
        <f>orders[[#This Row],[Unit Price]]*orders[[#This Row],[Quantity]]</f>
        <v>36.450000000000003</v>
      </c>
      <c r="N354">
        <f>_xlfn.XLOOKUP(orders[[#This Row],[Product ID]],products[Product ID],products[Profit]) * orders[[#This Row],[Quantity]]</f>
        <v>4.0095000000000001</v>
      </c>
    </row>
    <row r="355" spans="1:14" x14ac:dyDescent="0.3">
      <c r="A355" t="s">
        <v>5565</v>
      </c>
      <c r="B355" s="1">
        <v>43860</v>
      </c>
      <c r="C355" t="s">
        <v>1937</v>
      </c>
      <c r="D355" t="s">
        <v>5225</v>
      </c>
      <c r="E355">
        <v>4</v>
      </c>
      <c r="F355" t="str">
        <f>_xlfn.XLOOKUP(orders[[#This Row],[Customer ID]],customers[Customer ID],customers[Customer Name])</f>
        <v>Maitilde Boxill</v>
      </c>
      <c r="G355" t="str">
        <f>IF(_xlfn.XLOOKUP(orders[[#This Row],[Customer ID]],customers[Customer ID],customers[Email])=0,"",_xlfn.XLOOKUP(orders[[#This Row],[Customer ID]],customers[Customer ID],customers[Email]))</f>
        <v/>
      </c>
      <c r="H355" t="str">
        <f>_xlfn.XLOOKUP(orders[[#This Row],[Customer ID]],customers[Customer ID],customers[Country])</f>
        <v>United States</v>
      </c>
      <c r="I355" t="str">
        <f>_xlfn.XLOOKUP(orders[[#This Row],[Product ID]],products[Product ID],products[Coffee Type])</f>
        <v>Arabica</v>
      </c>
      <c r="J355" t="str">
        <f>_xlfn.XLOOKUP(orders[[#This Row],[Product ID]],products[Product ID],products[Roast Type])</f>
        <v xml:space="preserve">Medium </v>
      </c>
      <c r="K355" s="2">
        <f>_xlfn.XLOOKUP(orders[[#This Row],[Product ID]],products[Product ID],products[Size kg])</f>
        <v>0.5</v>
      </c>
      <c r="L355">
        <f>_xlfn.XLOOKUP(orders[[#This Row],[Product ID]],products[Product ID],products[Unit Price])</f>
        <v>6.75</v>
      </c>
      <c r="M355">
        <f>orders[[#This Row],[Unit Price]]*orders[[#This Row],[Quantity]]</f>
        <v>27</v>
      </c>
      <c r="N355">
        <f>_xlfn.XLOOKUP(orders[[#This Row],[Product ID]],products[Product ID],products[Profit]) * orders[[#This Row],[Quantity]]</f>
        <v>2.4300000000000002</v>
      </c>
    </row>
    <row r="356" spans="1:14" x14ac:dyDescent="0.3">
      <c r="A356" t="s">
        <v>5566</v>
      </c>
      <c r="B356" s="1">
        <v>43876</v>
      </c>
      <c r="C356" t="s">
        <v>1941</v>
      </c>
      <c r="D356" t="s">
        <v>5286</v>
      </c>
      <c r="E356">
        <v>6</v>
      </c>
      <c r="F356" t="str">
        <f>_xlfn.XLOOKUP(orders[[#This Row],[Customer ID]],customers[Customer ID],customers[Customer Name])</f>
        <v>Jodee Caldicott</v>
      </c>
      <c r="G356" t="str">
        <f>IF(_xlfn.XLOOKUP(orders[[#This Row],[Customer ID]],customers[Customer ID],customers[Email])=0,"",_xlfn.XLOOKUP(orders[[#This Row],[Customer ID]],customers[Customer ID],customers[Email]))</f>
        <v>jcaldicott9u@usda.gov</v>
      </c>
      <c r="H356" t="str">
        <f>_xlfn.XLOOKUP(orders[[#This Row],[Customer ID]],customers[Customer ID],customers[Country])</f>
        <v>United States</v>
      </c>
      <c r="I356" t="str">
        <f>_xlfn.XLOOKUP(orders[[#This Row],[Product ID]],products[Product ID],products[Coffee Type])</f>
        <v>Arabica</v>
      </c>
      <c r="J356" t="str">
        <f>_xlfn.XLOOKUP(orders[[#This Row],[Product ID]],products[Product ID],products[Roast Type])</f>
        <v xml:space="preserve">Medium </v>
      </c>
      <c r="K356" s="2">
        <f>_xlfn.XLOOKUP(orders[[#This Row],[Product ID]],products[Product ID],products[Size kg])</f>
        <v>2.5</v>
      </c>
      <c r="L356">
        <f>_xlfn.XLOOKUP(orders[[#This Row],[Product ID]],products[Product ID],products[Unit Price])</f>
        <v>25.875</v>
      </c>
      <c r="M356">
        <f>orders[[#This Row],[Unit Price]]*orders[[#This Row],[Quantity]]</f>
        <v>155.25</v>
      </c>
      <c r="N356">
        <f>_xlfn.XLOOKUP(orders[[#This Row],[Product ID]],products[Product ID],products[Profit]) * orders[[#This Row],[Quantity]]</f>
        <v>13.972200000000001</v>
      </c>
    </row>
    <row r="357" spans="1:14" x14ac:dyDescent="0.3">
      <c r="A357" t="s">
        <v>5567</v>
      </c>
      <c r="B357" s="1">
        <v>44358</v>
      </c>
      <c r="C357" t="s">
        <v>1946</v>
      </c>
      <c r="D357" t="s">
        <v>5256</v>
      </c>
      <c r="E357">
        <v>5</v>
      </c>
      <c r="F357" t="str">
        <f>_xlfn.XLOOKUP(orders[[#This Row],[Customer ID]],customers[Customer ID],customers[Customer Name])</f>
        <v>Marianna Vedmore</v>
      </c>
      <c r="G357" t="str">
        <f>IF(_xlfn.XLOOKUP(orders[[#This Row],[Customer ID]],customers[Customer ID],customers[Email])=0,"",_xlfn.XLOOKUP(orders[[#This Row],[Customer ID]],customers[Customer ID],customers[Email]))</f>
        <v>mvedmore9v@a8.net</v>
      </c>
      <c r="H357" t="str">
        <f>_xlfn.XLOOKUP(orders[[#This Row],[Customer ID]],customers[Customer ID],customers[Country])</f>
        <v>United States</v>
      </c>
      <c r="I357" t="str">
        <f>_xlfn.XLOOKUP(orders[[#This Row],[Product ID]],products[Product ID],products[Coffee Type])</f>
        <v>Arabica</v>
      </c>
      <c r="J357" t="str">
        <f>_xlfn.XLOOKUP(orders[[#This Row],[Product ID]],products[Product ID],products[Roast Type])</f>
        <v xml:space="preserve">Dark </v>
      </c>
      <c r="K357" s="2">
        <f>_xlfn.XLOOKUP(orders[[#This Row],[Product ID]],products[Product ID],products[Size kg])</f>
        <v>2.5</v>
      </c>
      <c r="L357">
        <f>_xlfn.XLOOKUP(orders[[#This Row],[Product ID]],products[Product ID],products[Unit Price])</f>
        <v>22.885000000000002</v>
      </c>
      <c r="M357">
        <f>orders[[#This Row],[Unit Price]]*orders[[#This Row],[Quantity]]</f>
        <v>114.42500000000001</v>
      </c>
      <c r="N357">
        <f>_xlfn.XLOOKUP(orders[[#This Row],[Product ID]],products[Product ID],products[Profit]) * orders[[#This Row],[Quantity]]</f>
        <v>10.298</v>
      </c>
    </row>
    <row r="358" spans="1:14" x14ac:dyDescent="0.3">
      <c r="A358" t="s">
        <v>5568</v>
      </c>
      <c r="B358" s="1">
        <v>44631</v>
      </c>
      <c r="C358" t="s">
        <v>1951</v>
      </c>
      <c r="D358" t="s">
        <v>5191</v>
      </c>
      <c r="E358">
        <v>4</v>
      </c>
      <c r="F358" t="str">
        <f>_xlfn.XLOOKUP(orders[[#This Row],[Customer ID]],customers[Customer ID],customers[Customer Name])</f>
        <v>Willey Romao</v>
      </c>
      <c r="G358" t="str">
        <f>IF(_xlfn.XLOOKUP(orders[[#This Row],[Customer ID]],customers[Customer ID],customers[Email])=0,"",_xlfn.XLOOKUP(orders[[#This Row],[Customer ID]],customers[Customer ID],customers[Email]))</f>
        <v>wromao9w@chronoengine.com</v>
      </c>
      <c r="H358" t="str">
        <f>_xlfn.XLOOKUP(orders[[#This Row],[Customer ID]],customers[Customer ID],customers[Country])</f>
        <v>United States</v>
      </c>
      <c r="I358" t="str">
        <f>_xlfn.XLOOKUP(orders[[#This Row],[Product ID]],products[Product ID],products[Coffee Type])</f>
        <v>Liberica</v>
      </c>
      <c r="J358" t="str">
        <f>_xlfn.XLOOKUP(orders[[#This Row],[Product ID]],products[Product ID],products[Roast Type])</f>
        <v xml:space="preserve">Dark </v>
      </c>
      <c r="K358" s="2">
        <f>_xlfn.XLOOKUP(orders[[#This Row],[Product ID]],products[Product ID],products[Size kg])</f>
        <v>1</v>
      </c>
      <c r="L358">
        <f>_xlfn.XLOOKUP(orders[[#This Row],[Product ID]],products[Product ID],products[Unit Price])</f>
        <v>12.95</v>
      </c>
      <c r="M358">
        <f>orders[[#This Row],[Unit Price]]*orders[[#This Row],[Quantity]]</f>
        <v>51.8</v>
      </c>
      <c r="N358">
        <f>_xlfn.XLOOKUP(orders[[#This Row],[Product ID]],products[Product ID],products[Profit]) * orders[[#This Row],[Quantity]]</f>
        <v>6.734</v>
      </c>
    </row>
    <row r="359" spans="1:14" x14ac:dyDescent="0.3">
      <c r="A359" t="s">
        <v>5569</v>
      </c>
      <c r="B359" s="1">
        <v>44448</v>
      </c>
      <c r="C359" t="s">
        <v>1956</v>
      </c>
      <c r="D359" t="s">
        <v>5286</v>
      </c>
      <c r="E359">
        <v>6</v>
      </c>
      <c r="F359" t="str">
        <f>_xlfn.XLOOKUP(orders[[#This Row],[Customer ID]],customers[Customer ID],customers[Customer Name])</f>
        <v>Enriqueta Ixor</v>
      </c>
      <c r="G359" t="str">
        <f>IF(_xlfn.XLOOKUP(orders[[#This Row],[Customer ID]],customers[Customer ID],customers[Email])=0,"",_xlfn.XLOOKUP(orders[[#This Row],[Customer ID]],customers[Customer ID],customers[Email]))</f>
        <v/>
      </c>
      <c r="H359" t="str">
        <f>_xlfn.XLOOKUP(orders[[#This Row],[Customer ID]],customers[Customer ID],customers[Country])</f>
        <v>United States</v>
      </c>
      <c r="I359" t="str">
        <f>_xlfn.XLOOKUP(orders[[#This Row],[Product ID]],products[Product ID],products[Coffee Type])</f>
        <v>Arabica</v>
      </c>
      <c r="J359" t="str">
        <f>_xlfn.XLOOKUP(orders[[#This Row],[Product ID]],products[Product ID],products[Roast Type])</f>
        <v xml:space="preserve">Medium </v>
      </c>
      <c r="K359" s="2">
        <f>_xlfn.XLOOKUP(orders[[#This Row],[Product ID]],products[Product ID],products[Size kg])</f>
        <v>2.5</v>
      </c>
      <c r="L359">
        <f>_xlfn.XLOOKUP(orders[[#This Row],[Product ID]],products[Product ID],products[Unit Price])</f>
        <v>25.875</v>
      </c>
      <c r="M359">
        <f>orders[[#This Row],[Unit Price]]*orders[[#This Row],[Quantity]]</f>
        <v>155.25</v>
      </c>
      <c r="N359">
        <f>_xlfn.XLOOKUP(orders[[#This Row],[Product ID]],products[Product ID],products[Profit]) * orders[[#This Row],[Quantity]]</f>
        <v>13.972200000000001</v>
      </c>
    </row>
    <row r="360" spans="1:14" x14ac:dyDescent="0.3">
      <c r="A360" t="s">
        <v>5570</v>
      </c>
      <c r="B360" s="1">
        <v>43599</v>
      </c>
      <c r="C360" t="s">
        <v>1961</v>
      </c>
      <c r="D360" t="s">
        <v>5306</v>
      </c>
      <c r="E360">
        <v>1</v>
      </c>
      <c r="F360" t="str">
        <f>_xlfn.XLOOKUP(orders[[#This Row],[Customer ID]],customers[Customer ID],customers[Customer Name])</f>
        <v>Tomasina Cotmore</v>
      </c>
      <c r="G360" t="str">
        <f>IF(_xlfn.XLOOKUP(orders[[#This Row],[Customer ID]],customers[Customer ID],customers[Email])=0,"",_xlfn.XLOOKUP(orders[[#This Row],[Customer ID]],customers[Customer ID],customers[Email]))</f>
        <v>tcotmore9y@amazonaws.com</v>
      </c>
      <c r="H360" t="str">
        <f>_xlfn.XLOOKUP(orders[[#This Row],[Customer ID]],customers[Customer ID],customers[Country])</f>
        <v>United States</v>
      </c>
      <c r="I360" t="str">
        <f>_xlfn.XLOOKUP(orders[[#This Row],[Product ID]],products[Product ID],products[Coffee Type])</f>
        <v>Arabica</v>
      </c>
      <c r="J360" t="str">
        <f>_xlfn.XLOOKUP(orders[[#This Row],[Product ID]],products[Product ID],products[Roast Type])</f>
        <v xml:space="preserve">Light </v>
      </c>
      <c r="K360" s="2">
        <f>_xlfn.XLOOKUP(orders[[#This Row],[Product ID]],products[Product ID],products[Size kg])</f>
        <v>2.5</v>
      </c>
      <c r="L360">
        <f>_xlfn.XLOOKUP(orders[[#This Row],[Product ID]],products[Product ID],products[Unit Price])</f>
        <v>29.785</v>
      </c>
      <c r="M360">
        <f>orders[[#This Row],[Unit Price]]*orders[[#This Row],[Quantity]]</f>
        <v>29.785</v>
      </c>
      <c r="N360">
        <f>_xlfn.XLOOKUP(orders[[#This Row],[Product ID]],products[Product ID],products[Profit]) * orders[[#This Row],[Quantity]]</f>
        <v>2.6806000000000001</v>
      </c>
    </row>
    <row r="361" spans="1:14" x14ac:dyDescent="0.3">
      <c r="A361" t="s">
        <v>5571</v>
      </c>
      <c r="B361" s="1">
        <v>43563</v>
      </c>
      <c r="C361" t="s">
        <v>1967</v>
      </c>
      <c r="D361" t="s">
        <v>5293</v>
      </c>
      <c r="E361">
        <v>6</v>
      </c>
      <c r="F361" t="str">
        <f>_xlfn.XLOOKUP(orders[[#This Row],[Customer ID]],customers[Customer ID],customers[Customer Name])</f>
        <v>Yuma Skipsey</v>
      </c>
      <c r="G361" t="str">
        <f>IF(_xlfn.XLOOKUP(orders[[#This Row],[Customer ID]],customers[Customer ID],customers[Email])=0,"",_xlfn.XLOOKUP(orders[[#This Row],[Customer ID]],customers[Customer ID],customers[Email]))</f>
        <v>yskipsey9z@spotify.com</v>
      </c>
      <c r="H361" t="str">
        <f>_xlfn.XLOOKUP(orders[[#This Row],[Customer ID]],customers[Customer ID],customers[Country])</f>
        <v>United Kingdom</v>
      </c>
      <c r="I361" t="str">
        <f>_xlfn.XLOOKUP(orders[[#This Row],[Product ID]],products[Product ID],products[Coffee Type])</f>
        <v>Robusta</v>
      </c>
      <c r="J361" t="str">
        <f>_xlfn.XLOOKUP(orders[[#This Row],[Product ID]],products[Product ID],products[Roast Type])</f>
        <v xml:space="preserve">Light </v>
      </c>
      <c r="K361" s="2">
        <f>_xlfn.XLOOKUP(orders[[#This Row],[Product ID]],products[Product ID],products[Size kg])</f>
        <v>0.2</v>
      </c>
      <c r="L361">
        <f>_xlfn.XLOOKUP(orders[[#This Row],[Product ID]],products[Product ID],products[Unit Price])</f>
        <v>3.585</v>
      </c>
      <c r="M361">
        <f>orders[[#This Row],[Unit Price]]*orders[[#This Row],[Quantity]]</f>
        <v>21.509999999999998</v>
      </c>
      <c r="N361">
        <f>_xlfn.XLOOKUP(orders[[#This Row],[Product ID]],products[Product ID],products[Profit]) * orders[[#This Row],[Quantity]]</f>
        <v>1.2906</v>
      </c>
    </row>
    <row r="362" spans="1:14" x14ac:dyDescent="0.3">
      <c r="A362" t="s">
        <v>5572</v>
      </c>
      <c r="B362" s="1">
        <v>44058</v>
      </c>
      <c r="C362" t="s">
        <v>1974</v>
      </c>
      <c r="D362" t="s">
        <v>5205</v>
      </c>
      <c r="E362">
        <v>2</v>
      </c>
      <c r="F362" t="str">
        <f>_xlfn.XLOOKUP(orders[[#This Row],[Customer ID]],customers[Customer ID],customers[Customer Name])</f>
        <v>Nicko Corps</v>
      </c>
      <c r="G362" t="str">
        <f>IF(_xlfn.XLOOKUP(orders[[#This Row],[Customer ID]],customers[Customer ID],customers[Email])=0,"",_xlfn.XLOOKUP(orders[[#This Row],[Customer ID]],customers[Customer ID],customers[Email]))</f>
        <v>ncorpsa0@gmpg.org</v>
      </c>
      <c r="H362" t="str">
        <f>_xlfn.XLOOKUP(orders[[#This Row],[Customer ID]],customers[Customer ID],customers[Country])</f>
        <v>United States</v>
      </c>
      <c r="I362" t="str">
        <f>_xlfn.XLOOKUP(orders[[#This Row],[Product ID]],products[Product ID],products[Coffee Type])</f>
        <v>Robusta</v>
      </c>
      <c r="J362" t="str">
        <f>_xlfn.XLOOKUP(orders[[#This Row],[Product ID]],products[Product ID],products[Roast Type])</f>
        <v xml:space="preserve">Dark </v>
      </c>
      <c r="K362" s="2">
        <f>_xlfn.XLOOKUP(orders[[#This Row],[Product ID]],products[Product ID],products[Size kg])</f>
        <v>2.5</v>
      </c>
      <c r="L362">
        <f>_xlfn.XLOOKUP(orders[[#This Row],[Product ID]],products[Product ID],products[Unit Price])</f>
        <v>20.585000000000001</v>
      </c>
      <c r="M362">
        <f>orders[[#This Row],[Unit Price]]*orders[[#This Row],[Quantity]]</f>
        <v>41.17</v>
      </c>
      <c r="N362">
        <f>_xlfn.XLOOKUP(orders[[#This Row],[Product ID]],products[Product ID],products[Profit]) * orders[[#This Row],[Quantity]]</f>
        <v>2.4702000000000002</v>
      </c>
    </row>
    <row r="363" spans="1:14" x14ac:dyDescent="0.3">
      <c r="A363" t="s">
        <v>5572</v>
      </c>
      <c r="B363" s="1">
        <v>44058</v>
      </c>
      <c r="C363" t="s">
        <v>1974</v>
      </c>
      <c r="D363" t="s">
        <v>5197</v>
      </c>
      <c r="E363">
        <v>1</v>
      </c>
      <c r="F363" t="str">
        <f>_xlfn.XLOOKUP(orders[[#This Row],[Customer ID]],customers[Customer ID],customers[Customer Name])</f>
        <v>Nicko Corps</v>
      </c>
      <c r="G363" t="str">
        <f>IF(_xlfn.XLOOKUP(orders[[#This Row],[Customer ID]],customers[Customer ID],customers[Email])=0,"",_xlfn.XLOOKUP(orders[[#This Row],[Customer ID]],customers[Customer ID],customers[Email]))</f>
        <v>ncorpsa0@gmpg.org</v>
      </c>
      <c r="H363" t="str">
        <f>_xlfn.XLOOKUP(orders[[#This Row],[Customer ID]],customers[Customer ID],customers[Country])</f>
        <v>United States</v>
      </c>
      <c r="I363" t="str">
        <f>_xlfn.XLOOKUP(orders[[#This Row],[Product ID]],products[Product ID],products[Coffee Type])</f>
        <v>Robusta</v>
      </c>
      <c r="J363" t="str">
        <f>_xlfn.XLOOKUP(orders[[#This Row],[Product ID]],products[Product ID],products[Roast Type])</f>
        <v xml:space="preserve">Medium </v>
      </c>
      <c r="K363" s="2">
        <f>_xlfn.XLOOKUP(orders[[#This Row],[Product ID]],products[Product ID],products[Size kg])</f>
        <v>0.5</v>
      </c>
      <c r="L363">
        <f>_xlfn.XLOOKUP(orders[[#This Row],[Product ID]],products[Product ID],products[Unit Price])</f>
        <v>5.97</v>
      </c>
      <c r="M363">
        <f>orders[[#This Row],[Unit Price]]*orders[[#This Row],[Quantity]]</f>
        <v>5.97</v>
      </c>
      <c r="N363">
        <f>_xlfn.XLOOKUP(orders[[#This Row],[Product ID]],products[Product ID],products[Profit]) * orders[[#This Row],[Quantity]]</f>
        <v>0.35820000000000002</v>
      </c>
    </row>
    <row r="364" spans="1:14" x14ac:dyDescent="0.3">
      <c r="A364" t="s">
        <v>5573</v>
      </c>
      <c r="B364" s="1">
        <v>44686</v>
      </c>
      <c r="C364" t="s">
        <v>1984</v>
      </c>
      <c r="D364" t="s">
        <v>5267</v>
      </c>
      <c r="E364">
        <v>5</v>
      </c>
      <c r="F364" t="str">
        <f>_xlfn.XLOOKUP(orders[[#This Row],[Customer ID]],customers[Customer ID],customers[Customer Name])</f>
        <v>Feliks Babber</v>
      </c>
      <c r="G364" t="str">
        <f>IF(_xlfn.XLOOKUP(orders[[#This Row],[Customer ID]],customers[Customer ID],customers[Email])=0,"",_xlfn.XLOOKUP(orders[[#This Row],[Customer ID]],customers[Customer ID],customers[Email]))</f>
        <v>fbabbera2@stanford.edu</v>
      </c>
      <c r="H364" t="str">
        <f>_xlfn.XLOOKUP(orders[[#This Row],[Customer ID]],customers[Customer ID],customers[Country])</f>
        <v>United States</v>
      </c>
      <c r="I364" t="str">
        <f>_xlfn.XLOOKUP(orders[[#This Row],[Product ID]],products[Product ID],products[Coffee Type])</f>
        <v>Excelsa</v>
      </c>
      <c r="J364" t="str">
        <f>_xlfn.XLOOKUP(orders[[#This Row],[Product ID]],products[Product ID],products[Roast Type])</f>
        <v xml:space="preserve">Light </v>
      </c>
      <c r="K364" s="2">
        <f>_xlfn.XLOOKUP(orders[[#This Row],[Product ID]],products[Product ID],products[Size kg])</f>
        <v>1</v>
      </c>
      <c r="L364">
        <f>_xlfn.XLOOKUP(orders[[#This Row],[Product ID]],products[Product ID],products[Unit Price])</f>
        <v>14.85</v>
      </c>
      <c r="M364">
        <f>orders[[#This Row],[Unit Price]]*orders[[#This Row],[Quantity]]</f>
        <v>74.25</v>
      </c>
      <c r="N364">
        <f>_xlfn.XLOOKUP(orders[[#This Row],[Product ID]],products[Product ID],products[Profit]) * orders[[#This Row],[Quantity]]</f>
        <v>8.1675000000000004</v>
      </c>
    </row>
    <row r="365" spans="1:14" x14ac:dyDescent="0.3">
      <c r="A365" t="s">
        <v>5574</v>
      </c>
      <c r="B365" s="1">
        <v>44282</v>
      </c>
      <c r="C365" t="s">
        <v>1989</v>
      </c>
      <c r="D365" t="s">
        <v>5242</v>
      </c>
      <c r="E365">
        <v>6</v>
      </c>
      <c r="F365" t="str">
        <f>_xlfn.XLOOKUP(orders[[#This Row],[Customer ID]],customers[Customer ID],customers[Customer Name])</f>
        <v>Kaja Loxton</v>
      </c>
      <c r="G365" t="str">
        <f>IF(_xlfn.XLOOKUP(orders[[#This Row],[Customer ID]],customers[Customer ID],customers[Email])=0,"",_xlfn.XLOOKUP(orders[[#This Row],[Customer ID]],customers[Customer ID],customers[Email]))</f>
        <v>kloxtona3@opensource.org</v>
      </c>
      <c r="H365" t="str">
        <f>_xlfn.XLOOKUP(orders[[#This Row],[Customer ID]],customers[Customer ID],customers[Country])</f>
        <v>United States</v>
      </c>
      <c r="I365" t="str">
        <f>_xlfn.XLOOKUP(orders[[#This Row],[Product ID]],products[Product ID],products[Coffee Type])</f>
        <v>Liberica</v>
      </c>
      <c r="J365" t="str">
        <f>_xlfn.XLOOKUP(orders[[#This Row],[Product ID]],products[Product ID],products[Roast Type])</f>
        <v xml:space="preserve">Medium </v>
      </c>
      <c r="K365" s="2">
        <f>_xlfn.XLOOKUP(orders[[#This Row],[Product ID]],products[Product ID],products[Size kg])</f>
        <v>1</v>
      </c>
      <c r="L365">
        <f>_xlfn.XLOOKUP(orders[[#This Row],[Product ID]],products[Product ID],products[Unit Price])</f>
        <v>14.55</v>
      </c>
      <c r="M365">
        <f>orders[[#This Row],[Unit Price]]*orders[[#This Row],[Quantity]]</f>
        <v>87.300000000000011</v>
      </c>
      <c r="N365">
        <f>_xlfn.XLOOKUP(orders[[#This Row],[Product ID]],products[Product ID],products[Profit]) * orders[[#This Row],[Quantity]]</f>
        <v>11.349</v>
      </c>
    </row>
    <row r="366" spans="1:14" x14ac:dyDescent="0.3">
      <c r="A366" t="s">
        <v>5575</v>
      </c>
      <c r="B366" s="1">
        <v>43582</v>
      </c>
      <c r="C366" t="s">
        <v>1994</v>
      </c>
      <c r="D366" t="s">
        <v>5327</v>
      </c>
      <c r="E366">
        <v>6</v>
      </c>
      <c r="F366" t="str">
        <f>_xlfn.XLOOKUP(orders[[#This Row],[Customer ID]],customers[Customer ID],customers[Customer Name])</f>
        <v>Parker Tofful</v>
      </c>
      <c r="G366" t="str">
        <f>IF(_xlfn.XLOOKUP(orders[[#This Row],[Customer ID]],customers[Customer ID],customers[Email])=0,"",_xlfn.XLOOKUP(orders[[#This Row],[Customer ID]],customers[Customer ID],customers[Email]))</f>
        <v>ptoffula4@posterous.com</v>
      </c>
      <c r="H366" t="str">
        <f>_xlfn.XLOOKUP(orders[[#This Row],[Customer ID]],customers[Customer ID],customers[Country])</f>
        <v>United States</v>
      </c>
      <c r="I366" t="str">
        <f>_xlfn.XLOOKUP(orders[[#This Row],[Product ID]],products[Product ID],products[Coffee Type])</f>
        <v>Excelsa</v>
      </c>
      <c r="J366" t="str">
        <f>_xlfn.XLOOKUP(orders[[#This Row],[Product ID]],products[Product ID],products[Roast Type])</f>
        <v xml:space="preserve">Dark </v>
      </c>
      <c r="K366" s="2">
        <f>_xlfn.XLOOKUP(orders[[#This Row],[Product ID]],products[Product ID],products[Size kg])</f>
        <v>1</v>
      </c>
      <c r="L366">
        <f>_xlfn.XLOOKUP(orders[[#This Row],[Product ID]],products[Product ID],products[Unit Price])</f>
        <v>12.15</v>
      </c>
      <c r="M366">
        <f>orders[[#This Row],[Unit Price]]*orders[[#This Row],[Quantity]]</f>
        <v>72.900000000000006</v>
      </c>
      <c r="N366">
        <f>_xlfn.XLOOKUP(orders[[#This Row],[Product ID]],products[Product ID],products[Profit]) * orders[[#This Row],[Quantity]]</f>
        <v>8.0190000000000001</v>
      </c>
    </row>
    <row r="367" spans="1:14" x14ac:dyDescent="0.3">
      <c r="A367" t="s">
        <v>5576</v>
      </c>
      <c r="B367" s="1">
        <v>44464</v>
      </c>
      <c r="C367" t="s">
        <v>1999</v>
      </c>
      <c r="D367" t="s">
        <v>5259</v>
      </c>
      <c r="E367">
        <v>1</v>
      </c>
      <c r="F367" t="str">
        <f>_xlfn.XLOOKUP(orders[[#This Row],[Customer ID]],customers[Customer ID],customers[Customer Name])</f>
        <v>Casi Gwinnett</v>
      </c>
      <c r="G367" t="str">
        <f>IF(_xlfn.XLOOKUP(orders[[#This Row],[Customer ID]],customers[Customer ID],customers[Email])=0,"",_xlfn.XLOOKUP(orders[[#This Row],[Customer ID]],customers[Customer ID],customers[Email]))</f>
        <v>cgwinnetta5@behance.net</v>
      </c>
      <c r="H367" t="str">
        <f>_xlfn.XLOOKUP(orders[[#This Row],[Customer ID]],customers[Customer ID],customers[Country])</f>
        <v>United States</v>
      </c>
      <c r="I367" t="str">
        <f>_xlfn.XLOOKUP(orders[[#This Row],[Product ID]],products[Product ID],products[Coffee Type])</f>
        <v>Liberica</v>
      </c>
      <c r="J367" t="str">
        <f>_xlfn.XLOOKUP(orders[[#This Row],[Product ID]],products[Product ID],products[Roast Type])</f>
        <v xml:space="preserve">Dark </v>
      </c>
      <c r="K367" s="2">
        <f>_xlfn.XLOOKUP(orders[[#This Row],[Product ID]],products[Product ID],products[Size kg])</f>
        <v>0.5</v>
      </c>
      <c r="L367">
        <f>_xlfn.XLOOKUP(orders[[#This Row],[Product ID]],products[Product ID],products[Unit Price])</f>
        <v>7.77</v>
      </c>
      <c r="M367">
        <f>orders[[#This Row],[Unit Price]]*orders[[#This Row],[Quantity]]</f>
        <v>7.77</v>
      </c>
      <c r="N367">
        <f>_xlfn.XLOOKUP(orders[[#This Row],[Product ID]],products[Product ID],products[Profit]) * orders[[#This Row],[Quantity]]</f>
        <v>1.0101</v>
      </c>
    </row>
    <row r="368" spans="1:14" x14ac:dyDescent="0.3">
      <c r="A368" t="s">
        <v>5577</v>
      </c>
      <c r="B368" s="1">
        <v>43874</v>
      </c>
      <c r="C368" t="s">
        <v>2004</v>
      </c>
      <c r="D368" t="s">
        <v>5193</v>
      </c>
      <c r="E368">
        <v>6</v>
      </c>
      <c r="F368" t="str">
        <f>_xlfn.XLOOKUP(orders[[#This Row],[Customer ID]],customers[Customer ID],customers[Customer Name])</f>
        <v>Saree Ellesworth</v>
      </c>
      <c r="G368" t="str">
        <f>IF(_xlfn.XLOOKUP(orders[[#This Row],[Customer ID]],customers[Customer ID],customers[Email])=0,"",_xlfn.XLOOKUP(orders[[#This Row],[Customer ID]],customers[Customer ID],customers[Email]))</f>
        <v/>
      </c>
      <c r="H368" t="str">
        <f>_xlfn.XLOOKUP(orders[[#This Row],[Customer ID]],customers[Customer ID],customers[Country])</f>
        <v>United States</v>
      </c>
      <c r="I368" t="str">
        <f>_xlfn.XLOOKUP(orders[[#This Row],[Product ID]],products[Product ID],products[Coffee Type])</f>
        <v>Excelsa</v>
      </c>
      <c r="J368" t="str">
        <f>_xlfn.XLOOKUP(orders[[#This Row],[Product ID]],products[Product ID],products[Roast Type])</f>
        <v xml:space="preserve">Dark </v>
      </c>
      <c r="K368" s="2">
        <f>_xlfn.XLOOKUP(orders[[#This Row],[Product ID]],products[Product ID],products[Size kg])</f>
        <v>0.5</v>
      </c>
      <c r="L368">
        <f>_xlfn.XLOOKUP(orders[[#This Row],[Product ID]],products[Product ID],products[Unit Price])</f>
        <v>7.29</v>
      </c>
      <c r="M368">
        <f>orders[[#This Row],[Unit Price]]*orders[[#This Row],[Quantity]]</f>
        <v>43.74</v>
      </c>
      <c r="N368">
        <f>_xlfn.XLOOKUP(orders[[#This Row],[Product ID]],products[Product ID],products[Profit]) * orders[[#This Row],[Quantity]]</f>
        <v>4.8113999999999999</v>
      </c>
    </row>
    <row r="369" spans="1:14" x14ac:dyDescent="0.3">
      <c r="A369" t="s">
        <v>5578</v>
      </c>
      <c r="B369" s="1">
        <v>44393</v>
      </c>
      <c r="C369" t="s">
        <v>2008</v>
      </c>
      <c r="D369" t="s">
        <v>5231</v>
      </c>
      <c r="E369">
        <v>2</v>
      </c>
      <c r="F369" t="str">
        <f>_xlfn.XLOOKUP(orders[[#This Row],[Customer ID]],customers[Customer ID],customers[Customer Name])</f>
        <v>Silvio Iorizzi</v>
      </c>
      <c r="G369" t="str">
        <f>IF(_xlfn.XLOOKUP(orders[[#This Row],[Customer ID]],customers[Customer ID],customers[Email])=0,"",_xlfn.XLOOKUP(orders[[#This Row],[Customer ID]],customers[Customer ID],customers[Email]))</f>
        <v/>
      </c>
      <c r="H369" t="str">
        <f>_xlfn.XLOOKUP(orders[[#This Row],[Customer ID]],customers[Customer ID],customers[Country])</f>
        <v>United States</v>
      </c>
      <c r="I369" t="str">
        <f>_xlfn.XLOOKUP(orders[[#This Row],[Product ID]],products[Product ID],products[Coffee Type])</f>
        <v>Liberica</v>
      </c>
      <c r="J369" t="str">
        <f>_xlfn.XLOOKUP(orders[[#This Row],[Product ID]],products[Product ID],products[Roast Type])</f>
        <v xml:space="preserve">Medium </v>
      </c>
      <c r="K369" s="2">
        <f>_xlfn.XLOOKUP(orders[[#This Row],[Product ID]],products[Product ID],products[Size kg])</f>
        <v>0.2</v>
      </c>
      <c r="L369">
        <f>_xlfn.XLOOKUP(orders[[#This Row],[Product ID]],products[Product ID],products[Unit Price])</f>
        <v>4.3650000000000002</v>
      </c>
      <c r="M369">
        <f>orders[[#This Row],[Unit Price]]*orders[[#This Row],[Quantity]]</f>
        <v>8.73</v>
      </c>
      <c r="N369">
        <f>_xlfn.XLOOKUP(orders[[#This Row],[Product ID]],products[Product ID],products[Profit]) * orders[[#This Row],[Quantity]]</f>
        <v>1.135</v>
      </c>
    </row>
    <row r="370" spans="1:14" x14ac:dyDescent="0.3">
      <c r="A370" t="s">
        <v>5579</v>
      </c>
      <c r="B370" s="1">
        <v>44692</v>
      </c>
      <c r="C370" t="s">
        <v>2011</v>
      </c>
      <c r="D370" t="s">
        <v>5252</v>
      </c>
      <c r="E370">
        <v>2</v>
      </c>
      <c r="F370" t="str">
        <f>_xlfn.XLOOKUP(orders[[#This Row],[Customer ID]],customers[Customer ID],customers[Customer Name])</f>
        <v>Leesa Flaonier</v>
      </c>
      <c r="G370" t="str">
        <f>IF(_xlfn.XLOOKUP(orders[[#This Row],[Customer ID]],customers[Customer ID],customers[Email])=0,"",_xlfn.XLOOKUP(orders[[#This Row],[Customer ID]],customers[Customer ID],customers[Email]))</f>
        <v>lflaoniera8@wordpress.org</v>
      </c>
      <c r="H370" t="str">
        <f>_xlfn.XLOOKUP(orders[[#This Row],[Customer ID]],customers[Customer ID],customers[Country])</f>
        <v>United States</v>
      </c>
      <c r="I370" t="str">
        <f>_xlfn.XLOOKUP(orders[[#This Row],[Product ID]],products[Product ID],products[Coffee Type])</f>
        <v>Excelsa</v>
      </c>
      <c r="J370" t="str">
        <f>_xlfn.XLOOKUP(orders[[#This Row],[Product ID]],products[Product ID],products[Roast Type])</f>
        <v xml:space="preserve">Medium </v>
      </c>
      <c r="K370" s="2">
        <f>_xlfn.XLOOKUP(orders[[#This Row],[Product ID]],products[Product ID],products[Size kg])</f>
        <v>2.5</v>
      </c>
      <c r="L370">
        <f>_xlfn.XLOOKUP(orders[[#This Row],[Product ID]],products[Product ID],products[Unit Price])</f>
        <v>31.625</v>
      </c>
      <c r="M370">
        <f>orders[[#This Row],[Unit Price]]*orders[[#This Row],[Quantity]]</f>
        <v>63.25</v>
      </c>
      <c r="N370">
        <f>_xlfn.XLOOKUP(orders[[#This Row],[Product ID]],products[Product ID],products[Profit]) * orders[[#This Row],[Quantity]]</f>
        <v>6.9573999999999998</v>
      </c>
    </row>
    <row r="371" spans="1:14" x14ac:dyDescent="0.3">
      <c r="A371" t="s">
        <v>5580</v>
      </c>
      <c r="B371" s="1">
        <v>43500</v>
      </c>
      <c r="C371" t="s">
        <v>2016</v>
      </c>
      <c r="D371" t="s">
        <v>5289</v>
      </c>
      <c r="E371">
        <v>1</v>
      </c>
      <c r="F371" t="str">
        <f>_xlfn.XLOOKUP(orders[[#This Row],[Customer ID]],customers[Customer ID],customers[Customer Name])</f>
        <v>Abba Pummell</v>
      </c>
      <c r="G371" t="str">
        <f>IF(_xlfn.XLOOKUP(orders[[#This Row],[Customer ID]],customers[Customer ID],customers[Email])=0,"",_xlfn.XLOOKUP(orders[[#This Row],[Customer ID]],customers[Customer ID],customers[Email]))</f>
        <v/>
      </c>
      <c r="H371" t="str">
        <f>_xlfn.XLOOKUP(orders[[#This Row],[Customer ID]],customers[Customer ID],customers[Country])</f>
        <v>United States</v>
      </c>
      <c r="I371" t="str">
        <f>_xlfn.XLOOKUP(orders[[#This Row],[Product ID]],products[Product ID],products[Coffee Type])</f>
        <v>Excelsa</v>
      </c>
      <c r="J371" t="str">
        <f>_xlfn.XLOOKUP(orders[[#This Row],[Product ID]],products[Product ID],products[Roast Type])</f>
        <v xml:space="preserve">Light </v>
      </c>
      <c r="K371" s="2">
        <f>_xlfn.XLOOKUP(orders[[#This Row],[Product ID]],products[Product ID],products[Size kg])</f>
        <v>0.5</v>
      </c>
      <c r="L371">
        <f>_xlfn.XLOOKUP(orders[[#This Row],[Product ID]],products[Product ID],products[Unit Price])</f>
        <v>8.91</v>
      </c>
      <c r="M371">
        <f>orders[[#This Row],[Unit Price]]*orders[[#This Row],[Quantity]]</f>
        <v>8.91</v>
      </c>
      <c r="N371">
        <f>_xlfn.XLOOKUP(orders[[#This Row],[Product ID]],products[Product ID],products[Profit]) * orders[[#This Row],[Quantity]]</f>
        <v>0.98009999999999997</v>
      </c>
    </row>
    <row r="372" spans="1:14" x14ac:dyDescent="0.3">
      <c r="A372" t="s">
        <v>5581</v>
      </c>
      <c r="B372" s="1">
        <v>43501</v>
      </c>
      <c r="C372" t="s">
        <v>2019</v>
      </c>
      <c r="D372" t="s">
        <v>5327</v>
      </c>
      <c r="E372">
        <v>2</v>
      </c>
      <c r="F372" t="str">
        <f>_xlfn.XLOOKUP(orders[[#This Row],[Customer ID]],customers[Customer ID],customers[Customer Name])</f>
        <v>Corinna Catcheside</v>
      </c>
      <c r="G372" t="str">
        <f>IF(_xlfn.XLOOKUP(orders[[#This Row],[Customer ID]],customers[Customer ID],customers[Email])=0,"",_xlfn.XLOOKUP(orders[[#This Row],[Customer ID]],customers[Customer ID],customers[Email]))</f>
        <v>ccatchesideaa@macromedia.com</v>
      </c>
      <c r="H372" t="str">
        <f>_xlfn.XLOOKUP(orders[[#This Row],[Customer ID]],customers[Customer ID],customers[Country])</f>
        <v>United States</v>
      </c>
      <c r="I372" t="str">
        <f>_xlfn.XLOOKUP(orders[[#This Row],[Product ID]],products[Product ID],products[Coffee Type])</f>
        <v>Excelsa</v>
      </c>
      <c r="J372" t="str">
        <f>_xlfn.XLOOKUP(orders[[#This Row],[Product ID]],products[Product ID],products[Roast Type])</f>
        <v xml:space="preserve">Dark </v>
      </c>
      <c r="K372" s="2">
        <f>_xlfn.XLOOKUP(orders[[#This Row],[Product ID]],products[Product ID],products[Size kg])</f>
        <v>1</v>
      </c>
      <c r="L372">
        <f>_xlfn.XLOOKUP(orders[[#This Row],[Product ID]],products[Product ID],products[Unit Price])</f>
        <v>12.15</v>
      </c>
      <c r="M372">
        <f>orders[[#This Row],[Unit Price]]*orders[[#This Row],[Quantity]]</f>
        <v>24.3</v>
      </c>
      <c r="N372">
        <f>_xlfn.XLOOKUP(orders[[#This Row],[Product ID]],products[Product ID],products[Profit]) * orders[[#This Row],[Quantity]]</f>
        <v>2.673</v>
      </c>
    </row>
    <row r="373" spans="1:14" x14ac:dyDescent="0.3">
      <c r="A373" t="s">
        <v>5582</v>
      </c>
      <c r="B373" s="1">
        <v>44705</v>
      </c>
      <c r="C373" t="s">
        <v>2024</v>
      </c>
      <c r="D373" t="s">
        <v>5299</v>
      </c>
      <c r="E373">
        <v>6</v>
      </c>
      <c r="F373" t="str">
        <f>_xlfn.XLOOKUP(orders[[#This Row],[Customer ID]],customers[Customer ID],customers[Customer Name])</f>
        <v>Cortney Gibbonson</v>
      </c>
      <c r="G373" t="str">
        <f>IF(_xlfn.XLOOKUP(orders[[#This Row],[Customer ID]],customers[Customer ID],customers[Email])=0,"",_xlfn.XLOOKUP(orders[[#This Row],[Customer ID]],customers[Customer ID],customers[Email]))</f>
        <v>cgibbonsonab@accuweather.com</v>
      </c>
      <c r="H373" t="str">
        <f>_xlfn.XLOOKUP(orders[[#This Row],[Customer ID]],customers[Customer ID],customers[Country])</f>
        <v>United States</v>
      </c>
      <c r="I373" t="str">
        <f>_xlfn.XLOOKUP(orders[[#This Row],[Product ID]],products[Product ID],products[Coffee Type])</f>
        <v>Arabica</v>
      </c>
      <c r="J373" t="str">
        <f>_xlfn.XLOOKUP(orders[[#This Row],[Product ID]],products[Product ID],products[Roast Type])</f>
        <v xml:space="preserve">Light </v>
      </c>
      <c r="K373" s="2">
        <f>_xlfn.XLOOKUP(orders[[#This Row],[Product ID]],products[Product ID],products[Size kg])</f>
        <v>0.5</v>
      </c>
      <c r="L373">
        <f>_xlfn.XLOOKUP(orders[[#This Row],[Product ID]],products[Product ID],products[Unit Price])</f>
        <v>7.77</v>
      </c>
      <c r="M373">
        <f>orders[[#This Row],[Unit Price]]*orders[[#This Row],[Quantity]]</f>
        <v>46.62</v>
      </c>
      <c r="N373">
        <f>_xlfn.XLOOKUP(orders[[#This Row],[Product ID]],products[Product ID],products[Profit]) * orders[[#This Row],[Quantity]]</f>
        <v>4.1958000000000002</v>
      </c>
    </row>
    <row r="374" spans="1:14" x14ac:dyDescent="0.3">
      <c r="A374" t="s">
        <v>5583</v>
      </c>
      <c r="B374" s="1">
        <v>44108</v>
      </c>
      <c r="C374" t="s">
        <v>2029</v>
      </c>
      <c r="D374" t="s">
        <v>5278</v>
      </c>
      <c r="E374">
        <v>6</v>
      </c>
      <c r="F374" t="str">
        <f>_xlfn.XLOOKUP(orders[[#This Row],[Customer ID]],customers[Customer ID],customers[Customer Name])</f>
        <v>Terri Farra</v>
      </c>
      <c r="G374" t="str">
        <f>IF(_xlfn.XLOOKUP(orders[[#This Row],[Customer ID]],customers[Customer ID],customers[Email])=0,"",_xlfn.XLOOKUP(orders[[#This Row],[Customer ID]],customers[Customer ID],customers[Email]))</f>
        <v>tfarraac@behance.net</v>
      </c>
      <c r="H374" t="str">
        <f>_xlfn.XLOOKUP(orders[[#This Row],[Customer ID]],customers[Customer ID],customers[Country])</f>
        <v>United States</v>
      </c>
      <c r="I374" t="str">
        <f>_xlfn.XLOOKUP(orders[[#This Row],[Product ID]],products[Product ID],products[Coffee Type])</f>
        <v>Robusta</v>
      </c>
      <c r="J374" t="str">
        <f>_xlfn.XLOOKUP(orders[[#This Row],[Product ID]],products[Product ID],products[Roast Type])</f>
        <v xml:space="preserve">Light </v>
      </c>
      <c r="K374" s="2">
        <f>_xlfn.XLOOKUP(orders[[#This Row],[Product ID]],products[Product ID],products[Size kg])</f>
        <v>0.5</v>
      </c>
      <c r="L374">
        <f>_xlfn.XLOOKUP(orders[[#This Row],[Product ID]],products[Product ID],products[Unit Price])</f>
        <v>7.17</v>
      </c>
      <c r="M374">
        <f>orders[[#This Row],[Unit Price]]*orders[[#This Row],[Quantity]]</f>
        <v>43.019999999999996</v>
      </c>
      <c r="N374">
        <f>_xlfn.XLOOKUP(orders[[#This Row],[Product ID]],products[Product ID],products[Profit]) * orders[[#This Row],[Quantity]]</f>
        <v>2.5811999999999999</v>
      </c>
    </row>
    <row r="375" spans="1:14" x14ac:dyDescent="0.3">
      <c r="A375" t="s">
        <v>5584</v>
      </c>
      <c r="B375" s="1">
        <v>44742</v>
      </c>
      <c r="C375" t="s">
        <v>2035</v>
      </c>
      <c r="D375" t="s">
        <v>5228</v>
      </c>
      <c r="E375">
        <v>3</v>
      </c>
      <c r="F375" t="str">
        <f>_xlfn.XLOOKUP(orders[[#This Row],[Customer ID]],customers[Customer ID],customers[Customer Name])</f>
        <v>Corney Curme</v>
      </c>
      <c r="G375" t="str">
        <f>IF(_xlfn.XLOOKUP(orders[[#This Row],[Customer ID]],customers[Customer ID],customers[Email])=0,"",_xlfn.XLOOKUP(orders[[#This Row],[Customer ID]],customers[Customer ID],customers[Email]))</f>
        <v/>
      </c>
      <c r="H375" t="str">
        <f>_xlfn.XLOOKUP(orders[[#This Row],[Customer ID]],customers[Customer ID],customers[Country])</f>
        <v>Ireland</v>
      </c>
      <c r="I375" t="str">
        <f>_xlfn.XLOOKUP(orders[[#This Row],[Product ID]],products[Product ID],products[Coffee Type])</f>
        <v>Arabica</v>
      </c>
      <c r="J375" t="str">
        <f>_xlfn.XLOOKUP(orders[[#This Row],[Product ID]],products[Product ID],products[Roast Type])</f>
        <v xml:space="preserve">Dark </v>
      </c>
      <c r="K375" s="2">
        <f>_xlfn.XLOOKUP(orders[[#This Row],[Product ID]],products[Product ID],products[Size kg])</f>
        <v>0.5</v>
      </c>
      <c r="L375">
        <f>_xlfn.XLOOKUP(orders[[#This Row],[Product ID]],products[Product ID],products[Unit Price])</f>
        <v>5.97</v>
      </c>
      <c r="M375">
        <f>orders[[#This Row],[Unit Price]]*orders[[#This Row],[Quantity]]</f>
        <v>17.91</v>
      </c>
      <c r="N375">
        <f>_xlfn.XLOOKUP(orders[[#This Row],[Product ID]],products[Product ID],products[Profit]) * orders[[#This Row],[Quantity]]</f>
        <v>1.6118999999999999</v>
      </c>
    </row>
    <row r="376" spans="1:14" x14ac:dyDescent="0.3">
      <c r="A376" t="s">
        <v>5585</v>
      </c>
      <c r="B376" s="1">
        <v>44125</v>
      </c>
      <c r="C376" t="s">
        <v>2041</v>
      </c>
      <c r="D376" t="s">
        <v>5235</v>
      </c>
      <c r="E376">
        <v>4</v>
      </c>
      <c r="F376" t="str">
        <f>_xlfn.XLOOKUP(orders[[#This Row],[Customer ID]],customers[Customer ID],customers[Customer Name])</f>
        <v>Gothart Bamfield</v>
      </c>
      <c r="G376" t="str">
        <f>IF(_xlfn.XLOOKUP(orders[[#This Row],[Customer ID]],customers[Customer ID],customers[Email])=0,"",_xlfn.XLOOKUP(orders[[#This Row],[Customer ID]],customers[Customer ID],customers[Email]))</f>
        <v>gbamfieldae@yellowpages.com</v>
      </c>
      <c r="H376" t="str">
        <f>_xlfn.XLOOKUP(orders[[#This Row],[Customer ID]],customers[Customer ID],customers[Country])</f>
        <v>United States</v>
      </c>
      <c r="I376" t="str">
        <f>_xlfn.XLOOKUP(orders[[#This Row],[Product ID]],products[Product ID],products[Coffee Type])</f>
        <v>Liberica</v>
      </c>
      <c r="J376" t="str">
        <f>_xlfn.XLOOKUP(orders[[#This Row],[Product ID]],products[Product ID],products[Roast Type])</f>
        <v xml:space="preserve">Light </v>
      </c>
      <c r="K376" s="2">
        <f>_xlfn.XLOOKUP(orders[[#This Row],[Product ID]],products[Product ID],products[Size kg])</f>
        <v>0.5</v>
      </c>
      <c r="L376">
        <f>_xlfn.XLOOKUP(orders[[#This Row],[Product ID]],products[Product ID],products[Unit Price])</f>
        <v>9.51</v>
      </c>
      <c r="M376">
        <f>orders[[#This Row],[Unit Price]]*orders[[#This Row],[Quantity]]</f>
        <v>38.04</v>
      </c>
      <c r="N376">
        <f>_xlfn.XLOOKUP(orders[[#This Row],[Product ID]],products[Product ID],products[Profit]) * orders[[#This Row],[Quantity]]</f>
        <v>4.9451999999999998</v>
      </c>
    </row>
    <row r="377" spans="1:14" x14ac:dyDescent="0.3">
      <c r="A377" t="s">
        <v>5586</v>
      </c>
      <c r="B377" s="1">
        <v>44120</v>
      </c>
      <c r="C377" t="s">
        <v>2047</v>
      </c>
      <c r="D377" t="s">
        <v>5211</v>
      </c>
      <c r="E377">
        <v>2</v>
      </c>
      <c r="F377" t="str">
        <f>_xlfn.XLOOKUP(orders[[#This Row],[Customer ID]],customers[Customer ID],customers[Customer Name])</f>
        <v>Waylin Hollingdale</v>
      </c>
      <c r="G377" t="str">
        <f>IF(_xlfn.XLOOKUP(orders[[#This Row],[Customer ID]],customers[Customer ID],customers[Email])=0,"",_xlfn.XLOOKUP(orders[[#This Row],[Customer ID]],customers[Customer ID],customers[Email]))</f>
        <v>whollingdaleaf@about.me</v>
      </c>
      <c r="H377" t="str">
        <f>_xlfn.XLOOKUP(orders[[#This Row],[Customer ID]],customers[Customer ID],customers[Country])</f>
        <v>United States</v>
      </c>
      <c r="I377" t="str">
        <f>_xlfn.XLOOKUP(orders[[#This Row],[Product ID]],products[Product ID],products[Coffee Type])</f>
        <v>Arabica</v>
      </c>
      <c r="J377" t="str">
        <f>_xlfn.XLOOKUP(orders[[#This Row],[Product ID]],products[Product ID],products[Roast Type])</f>
        <v xml:space="preserve">Medium </v>
      </c>
      <c r="K377" s="2">
        <f>_xlfn.XLOOKUP(orders[[#This Row],[Product ID]],products[Product ID],products[Size kg])</f>
        <v>0.2</v>
      </c>
      <c r="L377">
        <f>_xlfn.XLOOKUP(orders[[#This Row],[Product ID]],products[Product ID],products[Unit Price])</f>
        <v>3.375</v>
      </c>
      <c r="M377">
        <f>orders[[#This Row],[Unit Price]]*orders[[#This Row],[Quantity]]</f>
        <v>6.75</v>
      </c>
      <c r="N377">
        <f>_xlfn.XLOOKUP(orders[[#This Row],[Product ID]],products[Product ID],products[Profit]) * orders[[#This Row],[Quantity]]</f>
        <v>0.60740000000000005</v>
      </c>
    </row>
    <row r="378" spans="1:14" x14ac:dyDescent="0.3">
      <c r="A378" t="s">
        <v>5587</v>
      </c>
      <c r="B378" s="1">
        <v>44097</v>
      </c>
      <c r="C378" t="s">
        <v>2052</v>
      </c>
      <c r="D378" t="s">
        <v>5197</v>
      </c>
      <c r="E378">
        <v>1</v>
      </c>
      <c r="F378" t="str">
        <f>_xlfn.XLOOKUP(orders[[#This Row],[Customer ID]],customers[Customer ID],customers[Customer Name])</f>
        <v>Judd De Leek</v>
      </c>
      <c r="G378" t="str">
        <f>IF(_xlfn.XLOOKUP(orders[[#This Row],[Customer ID]],customers[Customer ID],customers[Email])=0,"",_xlfn.XLOOKUP(orders[[#This Row],[Customer ID]],customers[Customer ID],customers[Email]))</f>
        <v>jdeag@xrea.com</v>
      </c>
      <c r="H378" t="str">
        <f>_xlfn.XLOOKUP(orders[[#This Row],[Customer ID]],customers[Customer ID],customers[Country])</f>
        <v>United States</v>
      </c>
      <c r="I378" t="str">
        <f>_xlfn.XLOOKUP(orders[[#This Row],[Product ID]],products[Product ID],products[Coffee Type])</f>
        <v>Robusta</v>
      </c>
      <c r="J378" t="str">
        <f>_xlfn.XLOOKUP(orders[[#This Row],[Product ID]],products[Product ID],products[Roast Type])</f>
        <v xml:space="preserve">Medium </v>
      </c>
      <c r="K378" s="2">
        <f>_xlfn.XLOOKUP(orders[[#This Row],[Product ID]],products[Product ID],products[Size kg])</f>
        <v>0.5</v>
      </c>
      <c r="L378">
        <f>_xlfn.XLOOKUP(orders[[#This Row],[Product ID]],products[Product ID],products[Unit Price])</f>
        <v>5.97</v>
      </c>
      <c r="M378">
        <f>orders[[#This Row],[Unit Price]]*orders[[#This Row],[Quantity]]</f>
        <v>5.97</v>
      </c>
      <c r="N378">
        <f>_xlfn.XLOOKUP(orders[[#This Row],[Product ID]],products[Product ID],products[Profit]) * orders[[#This Row],[Quantity]]</f>
        <v>0.35820000000000002</v>
      </c>
    </row>
    <row r="379" spans="1:14" x14ac:dyDescent="0.3">
      <c r="A379" t="s">
        <v>5588</v>
      </c>
      <c r="B379" s="1">
        <v>43532</v>
      </c>
      <c r="C379" t="s">
        <v>2057</v>
      </c>
      <c r="D379" t="s">
        <v>5245</v>
      </c>
      <c r="E379">
        <v>3</v>
      </c>
      <c r="F379" t="str">
        <f>_xlfn.XLOOKUP(orders[[#This Row],[Customer ID]],customers[Customer ID],customers[Customer Name])</f>
        <v>Vanya Skullet</v>
      </c>
      <c r="G379" t="str">
        <f>IF(_xlfn.XLOOKUP(orders[[#This Row],[Customer ID]],customers[Customer ID],customers[Email])=0,"",_xlfn.XLOOKUP(orders[[#This Row],[Customer ID]],customers[Customer ID],customers[Email]))</f>
        <v>vskulletah@tinyurl.com</v>
      </c>
      <c r="H379" t="str">
        <f>_xlfn.XLOOKUP(orders[[#This Row],[Customer ID]],customers[Customer ID],customers[Country])</f>
        <v>Ireland</v>
      </c>
      <c r="I379" t="str">
        <f>_xlfn.XLOOKUP(orders[[#This Row],[Product ID]],products[Product ID],products[Coffee Type])</f>
        <v>Robusta</v>
      </c>
      <c r="J379" t="str">
        <f>_xlfn.XLOOKUP(orders[[#This Row],[Product ID]],products[Product ID],products[Roast Type])</f>
        <v xml:space="preserve">Dark </v>
      </c>
      <c r="K379" s="2">
        <f>_xlfn.XLOOKUP(orders[[#This Row],[Product ID]],products[Product ID],products[Size kg])</f>
        <v>0.2</v>
      </c>
      <c r="L379">
        <f>_xlfn.XLOOKUP(orders[[#This Row],[Product ID]],products[Product ID],products[Unit Price])</f>
        <v>2.6850000000000001</v>
      </c>
      <c r="M379">
        <f>orders[[#This Row],[Unit Price]]*orders[[#This Row],[Quantity]]</f>
        <v>8.0549999999999997</v>
      </c>
      <c r="N379">
        <f>_xlfn.XLOOKUP(orders[[#This Row],[Product ID]],products[Product ID],products[Profit]) * orders[[#This Row],[Quantity]]</f>
        <v>0.48329999999999995</v>
      </c>
    </row>
    <row r="380" spans="1:14" x14ac:dyDescent="0.3">
      <c r="A380" t="s">
        <v>5589</v>
      </c>
      <c r="B380" s="1">
        <v>44377</v>
      </c>
      <c r="C380" t="s">
        <v>2062</v>
      </c>
      <c r="D380" t="s">
        <v>5299</v>
      </c>
      <c r="E380">
        <v>3</v>
      </c>
      <c r="F380" t="str">
        <f>_xlfn.XLOOKUP(orders[[#This Row],[Customer ID]],customers[Customer ID],customers[Customer Name])</f>
        <v>Jany Rudeforth</v>
      </c>
      <c r="G380" t="str">
        <f>IF(_xlfn.XLOOKUP(orders[[#This Row],[Customer ID]],customers[Customer ID],customers[Email])=0,"",_xlfn.XLOOKUP(orders[[#This Row],[Customer ID]],customers[Customer ID],customers[Email]))</f>
        <v>jrudeforthai@wunderground.com</v>
      </c>
      <c r="H380" t="str">
        <f>_xlfn.XLOOKUP(orders[[#This Row],[Customer ID]],customers[Customer ID],customers[Country])</f>
        <v>Ireland</v>
      </c>
      <c r="I380" t="str">
        <f>_xlfn.XLOOKUP(orders[[#This Row],[Product ID]],products[Product ID],products[Coffee Type])</f>
        <v>Arabica</v>
      </c>
      <c r="J380" t="str">
        <f>_xlfn.XLOOKUP(orders[[#This Row],[Product ID]],products[Product ID],products[Roast Type])</f>
        <v xml:space="preserve">Light </v>
      </c>
      <c r="K380" s="2">
        <f>_xlfn.XLOOKUP(orders[[#This Row],[Product ID]],products[Product ID],products[Size kg])</f>
        <v>0.5</v>
      </c>
      <c r="L380">
        <f>_xlfn.XLOOKUP(orders[[#This Row],[Product ID]],products[Product ID],products[Unit Price])</f>
        <v>7.77</v>
      </c>
      <c r="M380">
        <f>orders[[#This Row],[Unit Price]]*orders[[#This Row],[Quantity]]</f>
        <v>23.31</v>
      </c>
      <c r="N380">
        <f>_xlfn.XLOOKUP(orders[[#This Row],[Product ID]],products[Product ID],products[Profit]) * orders[[#This Row],[Quantity]]</f>
        <v>2.0979000000000001</v>
      </c>
    </row>
    <row r="381" spans="1:14" x14ac:dyDescent="0.3">
      <c r="A381" t="s">
        <v>5590</v>
      </c>
      <c r="B381" s="1">
        <v>43690</v>
      </c>
      <c r="C381" t="s">
        <v>2068</v>
      </c>
      <c r="D381" t="s">
        <v>5278</v>
      </c>
      <c r="E381">
        <v>6</v>
      </c>
      <c r="F381" t="str">
        <f>_xlfn.XLOOKUP(orders[[#This Row],[Customer ID]],customers[Customer ID],customers[Customer Name])</f>
        <v>Ashbey Tomaszewski</v>
      </c>
      <c r="G381" t="str">
        <f>IF(_xlfn.XLOOKUP(orders[[#This Row],[Customer ID]],customers[Customer ID],customers[Email])=0,"",_xlfn.XLOOKUP(orders[[#This Row],[Customer ID]],customers[Customer ID],customers[Email]))</f>
        <v>atomaszewskiaj@answers.com</v>
      </c>
      <c r="H381" t="str">
        <f>_xlfn.XLOOKUP(orders[[#This Row],[Customer ID]],customers[Customer ID],customers[Country])</f>
        <v>United Kingdom</v>
      </c>
      <c r="I381" t="str">
        <f>_xlfn.XLOOKUP(orders[[#This Row],[Product ID]],products[Product ID],products[Coffee Type])</f>
        <v>Robusta</v>
      </c>
      <c r="J381" t="str">
        <f>_xlfn.XLOOKUP(orders[[#This Row],[Product ID]],products[Product ID],products[Roast Type])</f>
        <v xml:space="preserve">Light </v>
      </c>
      <c r="K381" s="2">
        <f>_xlfn.XLOOKUP(orders[[#This Row],[Product ID]],products[Product ID],products[Size kg])</f>
        <v>0.5</v>
      </c>
      <c r="L381">
        <f>_xlfn.XLOOKUP(orders[[#This Row],[Product ID]],products[Product ID],products[Unit Price])</f>
        <v>7.17</v>
      </c>
      <c r="M381">
        <f>orders[[#This Row],[Unit Price]]*orders[[#This Row],[Quantity]]</f>
        <v>43.019999999999996</v>
      </c>
      <c r="N381">
        <f>_xlfn.XLOOKUP(orders[[#This Row],[Product ID]],products[Product ID],products[Profit]) * orders[[#This Row],[Quantity]]</f>
        <v>2.5811999999999999</v>
      </c>
    </row>
    <row r="382" spans="1:14" x14ac:dyDescent="0.3">
      <c r="A382" t="s">
        <v>5591</v>
      </c>
      <c r="B382" s="1">
        <v>44249</v>
      </c>
      <c r="C382" t="s">
        <v>1799</v>
      </c>
      <c r="D382" t="s">
        <v>5259</v>
      </c>
      <c r="E382">
        <v>3</v>
      </c>
      <c r="F382" t="str">
        <f>_xlfn.XLOOKUP(orders[[#This Row],[Customer ID]],customers[Customer ID],customers[Customer Name])</f>
        <v>Flynn Antony</v>
      </c>
      <c r="G382" t="str">
        <f>IF(_xlfn.XLOOKUP(orders[[#This Row],[Customer ID]],customers[Customer ID],customers[Email])=0,"",_xlfn.XLOOKUP(orders[[#This Row],[Customer ID]],customers[Customer ID],customers[Email]))</f>
        <v/>
      </c>
      <c r="H382" t="str">
        <f>_xlfn.XLOOKUP(orders[[#This Row],[Customer ID]],customers[Customer ID],customers[Country])</f>
        <v>United States</v>
      </c>
      <c r="I382" t="str">
        <f>_xlfn.XLOOKUP(orders[[#This Row],[Product ID]],products[Product ID],products[Coffee Type])</f>
        <v>Liberica</v>
      </c>
      <c r="J382" t="str">
        <f>_xlfn.XLOOKUP(orders[[#This Row],[Product ID]],products[Product ID],products[Roast Type])</f>
        <v xml:space="preserve">Dark </v>
      </c>
      <c r="K382" s="2">
        <f>_xlfn.XLOOKUP(orders[[#This Row],[Product ID]],products[Product ID],products[Size kg])</f>
        <v>0.5</v>
      </c>
      <c r="L382">
        <f>_xlfn.XLOOKUP(orders[[#This Row],[Product ID]],products[Product ID],products[Unit Price])</f>
        <v>7.77</v>
      </c>
      <c r="M382">
        <f>orders[[#This Row],[Unit Price]]*orders[[#This Row],[Quantity]]</f>
        <v>23.31</v>
      </c>
      <c r="N382">
        <f>_xlfn.XLOOKUP(orders[[#This Row],[Product ID]],products[Product ID],products[Profit]) * orders[[#This Row],[Quantity]]</f>
        <v>3.0303</v>
      </c>
    </row>
    <row r="383" spans="1:14" x14ac:dyDescent="0.3">
      <c r="A383" t="s">
        <v>5592</v>
      </c>
      <c r="B383" s="1">
        <v>44646</v>
      </c>
      <c r="C383" t="s">
        <v>2079</v>
      </c>
      <c r="D383" t="s">
        <v>5217</v>
      </c>
      <c r="E383">
        <v>5</v>
      </c>
      <c r="F383" t="str">
        <f>_xlfn.XLOOKUP(orders[[#This Row],[Customer ID]],customers[Customer ID],customers[Customer Name])</f>
        <v>Pren Bess</v>
      </c>
      <c r="G383" t="str">
        <f>IF(_xlfn.XLOOKUP(orders[[#This Row],[Customer ID]],customers[Customer ID],customers[Email])=0,"",_xlfn.XLOOKUP(orders[[#This Row],[Customer ID]],customers[Customer ID],customers[Email]))</f>
        <v>pbessal@qq.com</v>
      </c>
      <c r="H383" t="str">
        <f>_xlfn.XLOOKUP(orders[[#This Row],[Customer ID]],customers[Customer ID],customers[Country])</f>
        <v>United States</v>
      </c>
      <c r="I383" t="str">
        <f>_xlfn.XLOOKUP(orders[[#This Row],[Product ID]],products[Product ID],products[Coffee Type])</f>
        <v>Arabica</v>
      </c>
      <c r="J383" t="str">
        <f>_xlfn.XLOOKUP(orders[[#This Row],[Product ID]],products[Product ID],products[Roast Type])</f>
        <v xml:space="preserve">Dark </v>
      </c>
      <c r="K383" s="2">
        <f>_xlfn.XLOOKUP(orders[[#This Row],[Product ID]],products[Product ID],products[Size kg])</f>
        <v>0.2</v>
      </c>
      <c r="L383">
        <f>_xlfn.XLOOKUP(orders[[#This Row],[Product ID]],products[Product ID],products[Unit Price])</f>
        <v>2.9849999999999999</v>
      </c>
      <c r="M383">
        <f>orders[[#This Row],[Unit Price]]*orders[[#This Row],[Quantity]]</f>
        <v>14.924999999999999</v>
      </c>
      <c r="N383">
        <f>_xlfn.XLOOKUP(orders[[#This Row],[Product ID]],products[Product ID],products[Profit]) * orders[[#This Row],[Quantity]]</f>
        <v>1.343</v>
      </c>
    </row>
    <row r="384" spans="1:14" x14ac:dyDescent="0.3">
      <c r="A384" t="s">
        <v>5593</v>
      </c>
      <c r="B384" s="1">
        <v>43840</v>
      </c>
      <c r="C384" t="s">
        <v>2084</v>
      </c>
      <c r="D384" t="s">
        <v>5193</v>
      </c>
      <c r="E384">
        <v>3</v>
      </c>
      <c r="F384" t="str">
        <f>_xlfn.XLOOKUP(orders[[#This Row],[Customer ID]],customers[Customer ID],customers[Customer Name])</f>
        <v>Elka Windress</v>
      </c>
      <c r="G384" t="str">
        <f>IF(_xlfn.XLOOKUP(orders[[#This Row],[Customer ID]],customers[Customer ID],customers[Email])=0,"",_xlfn.XLOOKUP(orders[[#This Row],[Customer ID]],customers[Customer ID],customers[Email]))</f>
        <v>ewindressam@marketwatch.com</v>
      </c>
      <c r="H384" t="str">
        <f>_xlfn.XLOOKUP(orders[[#This Row],[Customer ID]],customers[Customer ID],customers[Country])</f>
        <v>United States</v>
      </c>
      <c r="I384" t="str">
        <f>_xlfn.XLOOKUP(orders[[#This Row],[Product ID]],products[Product ID],products[Coffee Type])</f>
        <v>Excelsa</v>
      </c>
      <c r="J384" t="str">
        <f>_xlfn.XLOOKUP(orders[[#This Row],[Product ID]],products[Product ID],products[Roast Type])</f>
        <v xml:space="preserve">Dark </v>
      </c>
      <c r="K384" s="2">
        <f>_xlfn.XLOOKUP(orders[[#This Row],[Product ID]],products[Product ID],products[Size kg])</f>
        <v>0.5</v>
      </c>
      <c r="L384">
        <f>_xlfn.XLOOKUP(orders[[#This Row],[Product ID]],products[Product ID],products[Unit Price])</f>
        <v>7.29</v>
      </c>
      <c r="M384">
        <f>orders[[#This Row],[Unit Price]]*orders[[#This Row],[Quantity]]</f>
        <v>21.87</v>
      </c>
      <c r="N384">
        <f>_xlfn.XLOOKUP(orders[[#This Row],[Product ID]],products[Product ID],products[Profit]) * orders[[#This Row],[Quantity]]</f>
        <v>2.4056999999999999</v>
      </c>
    </row>
    <row r="385" spans="1:14" x14ac:dyDescent="0.3">
      <c r="A385" t="s">
        <v>5594</v>
      </c>
      <c r="B385" s="1">
        <v>43586</v>
      </c>
      <c r="C385" t="s">
        <v>2089</v>
      </c>
      <c r="D385" t="s">
        <v>5289</v>
      </c>
      <c r="E385">
        <v>6</v>
      </c>
      <c r="F385" t="str">
        <f>_xlfn.XLOOKUP(orders[[#This Row],[Customer ID]],customers[Customer ID],customers[Customer Name])</f>
        <v>Marty Kidstoun</v>
      </c>
      <c r="G385" t="str">
        <f>IF(_xlfn.XLOOKUP(orders[[#This Row],[Customer ID]],customers[Customer ID],customers[Email])=0,"",_xlfn.XLOOKUP(orders[[#This Row],[Customer ID]],customers[Customer ID],customers[Email]))</f>
        <v/>
      </c>
      <c r="H385" t="str">
        <f>_xlfn.XLOOKUP(orders[[#This Row],[Customer ID]],customers[Customer ID],customers[Country])</f>
        <v>United States</v>
      </c>
      <c r="I385" t="str">
        <f>_xlfn.XLOOKUP(orders[[#This Row],[Product ID]],products[Product ID],products[Coffee Type])</f>
        <v>Excelsa</v>
      </c>
      <c r="J385" t="str">
        <f>_xlfn.XLOOKUP(orders[[#This Row],[Product ID]],products[Product ID],products[Roast Type])</f>
        <v xml:space="preserve">Light </v>
      </c>
      <c r="K385" s="2">
        <f>_xlfn.XLOOKUP(orders[[#This Row],[Product ID]],products[Product ID],products[Size kg])</f>
        <v>0.5</v>
      </c>
      <c r="L385">
        <f>_xlfn.XLOOKUP(orders[[#This Row],[Product ID]],products[Product ID],products[Unit Price])</f>
        <v>8.91</v>
      </c>
      <c r="M385">
        <f>orders[[#This Row],[Unit Price]]*orders[[#This Row],[Quantity]]</f>
        <v>53.46</v>
      </c>
      <c r="N385">
        <f>_xlfn.XLOOKUP(orders[[#This Row],[Product ID]],products[Product ID],products[Profit]) * orders[[#This Row],[Quantity]]</f>
        <v>5.8805999999999994</v>
      </c>
    </row>
    <row r="386" spans="1:14" x14ac:dyDescent="0.3">
      <c r="A386" t="s">
        <v>5595</v>
      </c>
      <c r="B386" s="1">
        <v>43870</v>
      </c>
      <c r="C386" t="s">
        <v>2094</v>
      </c>
      <c r="D386" t="s">
        <v>5306</v>
      </c>
      <c r="E386">
        <v>4</v>
      </c>
      <c r="F386" t="str">
        <f>_xlfn.XLOOKUP(orders[[#This Row],[Customer ID]],customers[Customer ID],customers[Customer Name])</f>
        <v>Nickey Dimbleby</v>
      </c>
      <c r="G386" t="str">
        <f>IF(_xlfn.XLOOKUP(orders[[#This Row],[Customer ID]],customers[Customer ID],customers[Email])=0,"",_xlfn.XLOOKUP(orders[[#This Row],[Customer ID]],customers[Customer ID],customers[Email]))</f>
        <v/>
      </c>
      <c r="H386" t="str">
        <f>_xlfn.XLOOKUP(orders[[#This Row],[Customer ID]],customers[Customer ID],customers[Country])</f>
        <v>United States</v>
      </c>
      <c r="I386" t="str">
        <f>_xlfn.XLOOKUP(orders[[#This Row],[Product ID]],products[Product ID],products[Coffee Type])</f>
        <v>Arabica</v>
      </c>
      <c r="J386" t="str">
        <f>_xlfn.XLOOKUP(orders[[#This Row],[Product ID]],products[Product ID],products[Roast Type])</f>
        <v xml:space="preserve">Light </v>
      </c>
      <c r="K386" s="2">
        <f>_xlfn.XLOOKUP(orders[[#This Row],[Product ID]],products[Product ID],products[Size kg])</f>
        <v>2.5</v>
      </c>
      <c r="L386">
        <f>_xlfn.XLOOKUP(orders[[#This Row],[Product ID]],products[Product ID],products[Unit Price])</f>
        <v>29.785</v>
      </c>
      <c r="M386">
        <f>orders[[#This Row],[Unit Price]]*orders[[#This Row],[Quantity]]</f>
        <v>119.14</v>
      </c>
      <c r="N386">
        <f>_xlfn.XLOOKUP(orders[[#This Row],[Product ID]],products[Product ID],products[Profit]) * orders[[#This Row],[Quantity]]</f>
        <v>10.7224</v>
      </c>
    </row>
    <row r="387" spans="1:14" x14ac:dyDescent="0.3">
      <c r="A387" t="s">
        <v>5596</v>
      </c>
      <c r="B387" s="1">
        <v>44559</v>
      </c>
      <c r="C387" t="s">
        <v>2098</v>
      </c>
      <c r="D387" t="s">
        <v>5232</v>
      </c>
      <c r="E387">
        <v>5</v>
      </c>
      <c r="F387" t="str">
        <f>_xlfn.XLOOKUP(orders[[#This Row],[Customer ID]],customers[Customer ID],customers[Customer Name])</f>
        <v>Virgil Baumadier</v>
      </c>
      <c r="G387" t="str">
        <f>IF(_xlfn.XLOOKUP(orders[[#This Row],[Customer ID]],customers[Customer ID],customers[Email])=0,"",_xlfn.XLOOKUP(orders[[#This Row],[Customer ID]],customers[Customer ID],customers[Email]))</f>
        <v>vbaumadierap@google.cn</v>
      </c>
      <c r="H387" t="str">
        <f>_xlfn.XLOOKUP(orders[[#This Row],[Customer ID]],customers[Customer ID],customers[Country])</f>
        <v>United States</v>
      </c>
      <c r="I387" t="str">
        <f>_xlfn.XLOOKUP(orders[[#This Row],[Product ID]],products[Product ID],products[Coffee Type])</f>
        <v>Liberica</v>
      </c>
      <c r="J387" t="str">
        <f>_xlfn.XLOOKUP(orders[[#This Row],[Product ID]],products[Product ID],products[Roast Type])</f>
        <v xml:space="preserve">Medium </v>
      </c>
      <c r="K387" s="2">
        <f>_xlfn.XLOOKUP(orders[[#This Row],[Product ID]],products[Product ID],products[Size kg])</f>
        <v>0.5</v>
      </c>
      <c r="L387">
        <f>_xlfn.XLOOKUP(orders[[#This Row],[Product ID]],products[Product ID],products[Unit Price])</f>
        <v>8.73</v>
      </c>
      <c r="M387">
        <f>orders[[#This Row],[Unit Price]]*orders[[#This Row],[Quantity]]</f>
        <v>43.650000000000006</v>
      </c>
      <c r="N387">
        <f>_xlfn.XLOOKUP(orders[[#This Row],[Product ID]],products[Product ID],products[Profit]) * orders[[#This Row],[Quantity]]</f>
        <v>5.6745000000000001</v>
      </c>
    </row>
    <row r="388" spans="1:14" x14ac:dyDescent="0.3">
      <c r="A388" t="s">
        <v>5597</v>
      </c>
      <c r="B388" s="1">
        <v>44083</v>
      </c>
      <c r="C388" t="s">
        <v>2103</v>
      </c>
      <c r="D388" t="s">
        <v>5217</v>
      </c>
      <c r="E388">
        <v>6</v>
      </c>
      <c r="F388" t="str">
        <f>_xlfn.XLOOKUP(orders[[#This Row],[Customer ID]],customers[Customer ID],customers[Customer Name])</f>
        <v>Lenore Messenbird</v>
      </c>
      <c r="G388" t="str">
        <f>IF(_xlfn.XLOOKUP(orders[[#This Row],[Customer ID]],customers[Customer ID],customers[Email])=0,"",_xlfn.XLOOKUP(orders[[#This Row],[Customer ID]],customers[Customer ID],customers[Email]))</f>
        <v/>
      </c>
      <c r="H388" t="str">
        <f>_xlfn.XLOOKUP(orders[[#This Row],[Customer ID]],customers[Customer ID],customers[Country])</f>
        <v>United States</v>
      </c>
      <c r="I388" t="str">
        <f>_xlfn.XLOOKUP(orders[[#This Row],[Product ID]],products[Product ID],products[Coffee Type])</f>
        <v>Arabica</v>
      </c>
      <c r="J388" t="str">
        <f>_xlfn.XLOOKUP(orders[[#This Row],[Product ID]],products[Product ID],products[Roast Type])</f>
        <v xml:space="preserve">Dark </v>
      </c>
      <c r="K388" s="2">
        <f>_xlfn.XLOOKUP(orders[[#This Row],[Product ID]],products[Product ID],products[Size kg])</f>
        <v>0.2</v>
      </c>
      <c r="L388">
        <f>_xlfn.XLOOKUP(orders[[#This Row],[Product ID]],products[Product ID],products[Unit Price])</f>
        <v>2.9849999999999999</v>
      </c>
      <c r="M388">
        <f>orders[[#This Row],[Unit Price]]*orders[[#This Row],[Quantity]]</f>
        <v>17.91</v>
      </c>
      <c r="N388">
        <f>_xlfn.XLOOKUP(orders[[#This Row],[Product ID]],products[Product ID],products[Profit]) * orders[[#This Row],[Quantity]]</f>
        <v>1.6116000000000001</v>
      </c>
    </row>
    <row r="389" spans="1:14" x14ac:dyDescent="0.3">
      <c r="A389" t="s">
        <v>5598</v>
      </c>
      <c r="B389" s="1">
        <v>44455</v>
      </c>
      <c r="C389" t="s">
        <v>2107</v>
      </c>
      <c r="D389" t="s">
        <v>5267</v>
      </c>
      <c r="E389">
        <v>5</v>
      </c>
      <c r="F389" t="str">
        <f>_xlfn.XLOOKUP(orders[[#This Row],[Customer ID]],customers[Customer ID],customers[Customer Name])</f>
        <v>Shirleen Welds</v>
      </c>
      <c r="G389" t="str">
        <f>IF(_xlfn.XLOOKUP(orders[[#This Row],[Customer ID]],customers[Customer ID],customers[Email])=0,"",_xlfn.XLOOKUP(orders[[#This Row],[Customer ID]],customers[Customer ID],customers[Email]))</f>
        <v>sweldsar@wired.com</v>
      </c>
      <c r="H389" t="str">
        <f>_xlfn.XLOOKUP(orders[[#This Row],[Customer ID]],customers[Customer ID],customers[Country])</f>
        <v>United States</v>
      </c>
      <c r="I389" t="str">
        <f>_xlfn.XLOOKUP(orders[[#This Row],[Product ID]],products[Product ID],products[Coffee Type])</f>
        <v>Excelsa</v>
      </c>
      <c r="J389" t="str">
        <f>_xlfn.XLOOKUP(orders[[#This Row],[Product ID]],products[Product ID],products[Roast Type])</f>
        <v xml:space="preserve">Light </v>
      </c>
      <c r="K389" s="2">
        <f>_xlfn.XLOOKUP(orders[[#This Row],[Product ID]],products[Product ID],products[Size kg])</f>
        <v>1</v>
      </c>
      <c r="L389">
        <f>_xlfn.XLOOKUP(orders[[#This Row],[Product ID]],products[Product ID],products[Unit Price])</f>
        <v>14.85</v>
      </c>
      <c r="M389">
        <f>orders[[#This Row],[Unit Price]]*orders[[#This Row],[Quantity]]</f>
        <v>74.25</v>
      </c>
      <c r="N389">
        <f>_xlfn.XLOOKUP(orders[[#This Row],[Product ID]],products[Product ID],products[Profit]) * orders[[#This Row],[Quantity]]</f>
        <v>8.1675000000000004</v>
      </c>
    </row>
    <row r="390" spans="1:14" x14ac:dyDescent="0.3">
      <c r="A390" t="s">
        <v>5599</v>
      </c>
      <c r="B390" s="1">
        <v>44130</v>
      </c>
      <c r="C390" t="s">
        <v>2113</v>
      </c>
      <c r="D390" t="s">
        <v>5207</v>
      </c>
      <c r="E390">
        <v>3</v>
      </c>
      <c r="F390" t="str">
        <f>_xlfn.XLOOKUP(orders[[#This Row],[Customer ID]],customers[Customer ID],customers[Customer Name])</f>
        <v>Maisie Sarvar</v>
      </c>
      <c r="G390" t="str">
        <f>IF(_xlfn.XLOOKUP(orders[[#This Row],[Customer ID]],customers[Customer ID],customers[Email])=0,"",_xlfn.XLOOKUP(orders[[#This Row],[Customer ID]],customers[Customer ID],customers[Email]))</f>
        <v>msarvaras@artisteer.com</v>
      </c>
      <c r="H390" t="str">
        <f>_xlfn.XLOOKUP(orders[[#This Row],[Customer ID]],customers[Customer ID],customers[Country])</f>
        <v>United States</v>
      </c>
      <c r="I390" t="str">
        <f>_xlfn.XLOOKUP(orders[[#This Row],[Product ID]],products[Product ID],products[Coffee Type])</f>
        <v>Liberica</v>
      </c>
      <c r="J390" t="str">
        <f>_xlfn.XLOOKUP(orders[[#This Row],[Product ID]],products[Product ID],products[Roast Type])</f>
        <v xml:space="preserve">Dark </v>
      </c>
      <c r="K390" s="2">
        <f>_xlfn.XLOOKUP(orders[[#This Row],[Product ID]],products[Product ID],products[Size kg])</f>
        <v>0.2</v>
      </c>
      <c r="L390">
        <f>_xlfn.XLOOKUP(orders[[#This Row],[Product ID]],products[Product ID],products[Unit Price])</f>
        <v>3.8849999999999998</v>
      </c>
      <c r="M390">
        <f>orders[[#This Row],[Unit Price]]*orders[[#This Row],[Quantity]]</f>
        <v>11.654999999999999</v>
      </c>
      <c r="N390">
        <f>_xlfn.XLOOKUP(orders[[#This Row],[Product ID]],products[Product ID],products[Profit]) * orders[[#This Row],[Quantity]]</f>
        <v>1.5150000000000001</v>
      </c>
    </row>
    <row r="391" spans="1:14" x14ac:dyDescent="0.3">
      <c r="A391" t="s">
        <v>5600</v>
      </c>
      <c r="B391" s="1">
        <v>43536</v>
      </c>
      <c r="C391" t="s">
        <v>2119</v>
      </c>
      <c r="D391" t="s">
        <v>5259</v>
      </c>
      <c r="E391">
        <v>3</v>
      </c>
      <c r="F391" t="str">
        <f>_xlfn.XLOOKUP(orders[[#This Row],[Customer ID]],customers[Customer ID],customers[Customer Name])</f>
        <v>Andrej Havick</v>
      </c>
      <c r="G391" t="str">
        <f>IF(_xlfn.XLOOKUP(orders[[#This Row],[Customer ID]],customers[Customer ID],customers[Email])=0,"",_xlfn.XLOOKUP(orders[[#This Row],[Customer ID]],customers[Customer ID],customers[Email]))</f>
        <v>ahavickat@nsw.gov.au</v>
      </c>
      <c r="H391" t="str">
        <f>_xlfn.XLOOKUP(orders[[#This Row],[Customer ID]],customers[Customer ID],customers[Country])</f>
        <v>United States</v>
      </c>
      <c r="I391" t="str">
        <f>_xlfn.XLOOKUP(orders[[#This Row],[Product ID]],products[Product ID],products[Coffee Type])</f>
        <v>Liberica</v>
      </c>
      <c r="J391" t="str">
        <f>_xlfn.XLOOKUP(orders[[#This Row],[Product ID]],products[Product ID],products[Roast Type])</f>
        <v xml:space="preserve">Dark </v>
      </c>
      <c r="K391" s="2">
        <f>_xlfn.XLOOKUP(orders[[#This Row],[Product ID]],products[Product ID],products[Size kg])</f>
        <v>0.5</v>
      </c>
      <c r="L391">
        <f>_xlfn.XLOOKUP(orders[[#This Row],[Product ID]],products[Product ID],products[Unit Price])</f>
        <v>7.77</v>
      </c>
      <c r="M391">
        <f>orders[[#This Row],[Unit Price]]*orders[[#This Row],[Quantity]]</f>
        <v>23.31</v>
      </c>
      <c r="N391">
        <f>_xlfn.XLOOKUP(orders[[#This Row],[Product ID]],products[Product ID],products[Profit]) * orders[[#This Row],[Quantity]]</f>
        <v>3.0303</v>
      </c>
    </row>
    <row r="392" spans="1:14" x14ac:dyDescent="0.3">
      <c r="A392" t="s">
        <v>5601</v>
      </c>
      <c r="B392" s="1">
        <v>44245</v>
      </c>
      <c r="C392" t="s">
        <v>2125</v>
      </c>
      <c r="D392" t="s">
        <v>5193</v>
      </c>
      <c r="E392">
        <v>2</v>
      </c>
      <c r="F392" t="str">
        <f>_xlfn.XLOOKUP(orders[[#This Row],[Customer ID]],customers[Customer ID],customers[Customer Name])</f>
        <v>Sloan Diviny</v>
      </c>
      <c r="G392" t="str">
        <f>IF(_xlfn.XLOOKUP(orders[[#This Row],[Customer ID]],customers[Customer ID],customers[Email])=0,"",_xlfn.XLOOKUP(orders[[#This Row],[Customer ID]],customers[Customer ID],customers[Email]))</f>
        <v>sdivinyau@ask.com</v>
      </c>
      <c r="H392" t="str">
        <f>_xlfn.XLOOKUP(orders[[#This Row],[Customer ID]],customers[Customer ID],customers[Country])</f>
        <v>United States</v>
      </c>
      <c r="I392" t="str">
        <f>_xlfn.XLOOKUP(orders[[#This Row],[Product ID]],products[Product ID],products[Coffee Type])</f>
        <v>Excelsa</v>
      </c>
      <c r="J392" t="str">
        <f>_xlfn.XLOOKUP(orders[[#This Row],[Product ID]],products[Product ID],products[Roast Type])</f>
        <v xml:space="preserve">Dark </v>
      </c>
      <c r="K392" s="2">
        <f>_xlfn.XLOOKUP(orders[[#This Row],[Product ID]],products[Product ID],products[Size kg])</f>
        <v>0.5</v>
      </c>
      <c r="L392">
        <f>_xlfn.XLOOKUP(orders[[#This Row],[Product ID]],products[Product ID],products[Unit Price])</f>
        <v>7.29</v>
      </c>
      <c r="M392">
        <f>orders[[#This Row],[Unit Price]]*orders[[#This Row],[Quantity]]</f>
        <v>14.58</v>
      </c>
      <c r="N392">
        <f>_xlfn.XLOOKUP(orders[[#This Row],[Product ID]],products[Product ID],products[Profit]) * orders[[#This Row],[Quantity]]</f>
        <v>1.6037999999999999</v>
      </c>
    </row>
    <row r="393" spans="1:14" x14ac:dyDescent="0.3">
      <c r="A393" t="s">
        <v>5602</v>
      </c>
      <c r="B393" s="1">
        <v>44133</v>
      </c>
      <c r="C393" t="s">
        <v>2129</v>
      </c>
      <c r="D393" t="s">
        <v>5225</v>
      </c>
      <c r="E393">
        <v>2</v>
      </c>
      <c r="F393" t="str">
        <f>_xlfn.XLOOKUP(orders[[#This Row],[Customer ID]],customers[Customer ID],customers[Customer Name])</f>
        <v>Itch Norquoy</v>
      </c>
      <c r="G393" t="str">
        <f>IF(_xlfn.XLOOKUP(orders[[#This Row],[Customer ID]],customers[Customer ID],customers[Email])=0,"",_xlfn.XLOOKUP(orders[[#This Row],[Customer ID]],customers[Customer ID],customers[Email]))</f>
        <v>inorquoyav@businessweek.com</v>
      </c>
      <c r="H393" t="str">
        <f>_xlfn.XLOOKUP(orders[[#This Row],[Customer ID]],customers[Customer ID],customers[Country])</f>
        <v>United States</v>
      </c>
      <c r="I393" t="str">
        <f>_xlfn.XLOOKUP(orders[[#This Row],[Product ID]],products[Product ID],products[Coffee Type])</f>
        <v>Arabica</v>
      </c>
      <c r="J393" t="str">
        <f>_xlfn.XLOOKUP(orders[[#This Row],[Product ID]],products[Product ID],products[Roast Type])</f>
        <v xml:space="preserve">Medium </v>
      </c>
      <c r="K393" s="2">
        <f>_xlfn.XLOOKUP(orders[[#This Row],[Product ID]],products[Product ID],products[Size kg])</f>
        <v>0.5</v>
      </c>
      <c r="L393">
        <f>_xlfn.XLOOKUP(orders[[#This Row],[Product ID]],products[Product ID],products[Unit Price])</f>
        <v>6.75</v>
      </c>
      <c r="M393">
        <f>orders[[#This Row],[Unit Price]]*orders[[#This Row],[Quantity]]</f>
        <v>13.5</v>
      </c>
      <c r="N393">
        <f>_xlfn.XLOOKUP(orders[[#This Row],[Product ID]],products[Product ID],products[Profit]) * orders[[#This Row],[Quantity]]</f>
        <v>1.2150000000000001</v>
      </c>
    </row>
    <row r="394" spans="1:14" x14ac:dyDescent="0.3">
      <c r="A394" t="s">
        <v>5603</v>
      </c>
      <c r="B394" s="1">
        <v>44445</v>
      </c>
      <c r="C394" t="s">
        <v>2133</v>
      </c>
      <c r="D394" t="s">
        <v>5267</v>
      </c>
      <c r="E394">
        <v>6</v>
      </c>
      <c r="F394" t="str">
        <f>_xlfn.XLOOKUP(orders[[#This Row],[Customer ID]],customers[Customer ID],customers[Customer Name])</f>
        <v>Anson Iddison</v>
      </c>
      <c r="G394" t="str">
        <f>IF(_xlfn.XLOOKUP(orders[[#This Row],[Customer ID]],customers[Customer ID],customers[Email])=0,"",_xlfn.XLOOKUP(orders[[#This Row],[Customer ID]],customers[Customer ID],customers[Email]))</f>
        <v>aiddisonaw@usa.gov</v>
      </c>
      <c r="H394" t="str">
        <f>_xlfn.XLOOKUP(orders[[#This Row],[Customer ID]],customers[Customer ID],customers[Country])</f>
        <v>United States</v>
      </c>
      <c r="I394" t="str">
        <f>_xlfn.XLOOKUP(orders[[#This Row],[Product ID]],products[Product ID],products[Coffee Type])</f>
        <v>Excelsa</v>
      </c>
      <c r="J394" t="str">
        <f>_xlfn.XLOOKUP(orders[[#This Row],[Product ID]],products[Product ID],products[Roast Type])</f>
        <v xml:space="preserve">Light </v>
      </c>
      <c r="K394" s="2">
        <f>_xlfn.XLOOKUP(orders[[#This Row],[Product ID]],products[Product ID],products[Size kg])</f>
        <v>1</v>
      </c>
      <c r="L394">
        <f>_xlfn.XLOOKUP(orders[[#This Row],[Product ID]],products[Product ID],products[Unit Price])</f>
        <v>14.85</v>
      </c>
      <c r="M394">
        <f>orders[[#This Row],[Unit Price]]*orders[[#This Row],[Quantity]]</f>
        <v>89.1</v>
      </c>
      <c r="N394">
        <f>_xlfn.XLOOKUP(orders[[#This Row],[Product ID]],products[Product ID],products[Profit]) * orders[[#This Row],[Quantity]]</f>
        <v>9.8010000000000002</v>
      </c>
    </row>
    <row r="395" spans="1:14" x14ac:dyDescent="0.3">
      <c r="A395" t="s">
        <v>5603</v>
      </c>
      <c r="B395" s="1">
        <v>44445</v>
      </c>
      <c r="C395" t="s">
        <v>2133</v>
      </c>
      <c r="D395" t="s">
        <v>5254</v>
      </c>
      <c r="E395">
        <v>1</v>
      </c>
      <c r="F395" t="str">
        <f>_xlfn.XLOOKUP(orders[[#This Row],[Customer ID]],customers[Customer ID],customers[Customer Name])</f>
        <v>Anson Iddison</v>
      </c>
      <c r="G395" t="str">
        <f>IF(_xlfn.XLOOKUP(orders[[#This Row],[Customer ID]],customers[Customer ID],customers[Email])=0,"",_xlfn.XLOOKUP(orders[[#This Row],[Customer ID]],customers[Customer ID],customers[Email]))</f>
        <v>aiddisonaw@usa.gov</v>
      </c>
      <c r="H395" t="str">
        <f>_xlfn.XLOOKUP(orders[[#This Row],[Customer ID]],customers[Customer ID],customers[Country])</f>
        <v>United States</v>
      </c>
      <c r="I395" t="str">
        <f>_xlfn.XLOOKUP(orders[[#This Row],[Product ID]],products[Product ID],products[Coffee Type])</f>
        <v>Arabica</v>
      </c>
      <c r="J395" t="str">
        <f>_xlfn.XLOOKUP(orders[[#This Row],[Product ID]],products[Product ID],products[Roast Type])</f>
        <v xml:space="preserve">Light </v>
      </c>
      <c r="K395" s="2">
        <f>_xlfn.XLOOKUP(orders[[#This Row],[Product ID]],products[Product ID],products[Size kg])</f>
        <v>0.2</v>
      </c>
      <c r="L395">
        <f>_xlfn.XLOOKUP(orders[[#This Row],[Product ID]],products[Product ID],products[Unit Price])</f>
        <v>3.8849999999999998</v>
      </c>
      <c r="M395">
        <f>orders[[#This Row],[Unit Price]]*orders[[#This Row],[Quantity]]</f>
        <v>3.8849999999999998</v>
      </c>
      <c r="N395">
        <f>_xlfn.XLOOKUP(orders[[#This Row],[Product ID]],products[Product ID],products[Profit]) * orders[[#This Row],[Quantity]]</f>
        <v>0.34960000000000002</v>
      </c>
    </row>
    <row r="396" spans="1:14" x14ac:dyDescent="0.3">
      <c r="A396" t="s">
        <v>5604</v>
      </c>
      <c r="B396" s="1">
        <v>44083</v>
      </c>
      <c r="C396" t="s">
        <v>2144</v>
      </c>
      <c r="D396" t="s">
        <v>5189</v>
      </c>
      <c r="E396">
        <v>4</v>
      </c>
      <c r="F396" t="str">
        <f>_xlfn.XLOOKUP(orders[[#This Row],[Customer ID]],customers[Customer ID],customers[Customer Name])</f>
        <v>Randal Longfield</v>
      </c>
      <c r="G396" t="str">
        <f>IF(_xlfn.XLOOKUP(orders[[#This Row],[Customer ID]],customers[Customer ID],customers[Email])=0,"",_xlfn.XLOOKUP(orders[[#This Row],[Customer ID]],customers[Customer ID],customers[Email]))</f>
        <v>rlongfielday@bluehost.com</v>
      </c>
      <c r="H396" t="str">
        <f>_xlfn.XLOOKUP(orders[[#This Row],[Customer ID]],customers[Customer ID],customers[Country])</f>
        <v>United States</v>
      </c>
      <c r="I396" t="str">
        <f>_xlfn.XLOOKUP(orders[[#This Row],[Product ID]],products[Product ID],products[Coffee Type])</f>
        <v>Robusta</v>
      </c>
      <c r="J396" t="str">
        <f>_xlfn.XLOOKUP(orders[[#This Row],[Product ID]],products[Product ID],products[Roast Type])</f>
        <v xml:space="preserve">Light </v>
      </c>
      <c r="K396" s="2">
        <f>_xlfn.XLOOKUP(orders[[#This Row],[Product ID]],products[Product ID],products[Size kg])</f>
        <v>2.5</v>
      </c>
      <c r="L396">
        <f>_xlfn.XLOOKUP(orders[[#This Row],[Product ID]],products[Product ID],products[Unit Price])</f>
        <v>27.484999999999999</v>
      </c>
      <c r="M396">
        <f>orders[[#This Row],[Unit Price]]*orders[[#This Row],[Quantity]]</f>
        <v>109.94</v>
      </c>
      <c r="N396">
        <f>_xlfn.XLOOKUP(orders[[#This Row],[Product ID]],products[Product ID],products[Profit]) * orders[[#This Row],[Quantity]]</f>
        <v>6.5964</v>
      </c>
    </row>
    <row r="397" spans="1:14" x14ac:dyDescent="0.3">
      <c r="A397" t="s">
        <v>5605</v>
      </c>
      <c r="B397" s="1">
        <v>44465</v>
      </c>
      <c r="C397" t="s">
        <v>2149</v>
      </c>
      <c r="D397" t="s">
        <v>5259</v>
      </c>
      <c r="E397">
        <v>6</v>
      </c>
      <c r="F397" t="str">
        <f>_xlfn.XLOOKUP(orders[[#This Row],[Customer ID]],customers[Customer ID],customers[Customer Name])</f>
        <v>Gregorius Kislingbury</v>
      </c>
      <c r="G397" t="str">
        <f>IF(_xlfn.XLOOKUP(orders[[#This Row],[Customer ID]],customers[Customer ID],customers[Email])=0,"",_xlfn.XLOOKUP(orders[[#This Row],[Customer ID]],customers[Customer ID],customers[Email]))</f>
        <v>gkislingburyaz@samsung.com</v>
      </c>
      <c r="H397" t="str">
        <f>_xlfn.XLOOKUP(orders[[#This Row],[Customer ID]],customers[Customer ID],customers[Country])</f>
        <v>United States</v>
      </c>
      <c r="I397" t="str">
        <f>_xlfn.XLOOKUP(orders[[#This Row],[Product ID]],products[Product ID],products[Coffee Type])</f>
        <v>Liberica</v>
      </c>
      <c r="J397" t="str">
        <f>_xlfn.XLOOKUP(orders[[#This Row],[Product ID]],products[Product ID],products[Roast Type])</f>
        <v xml:space="preserve">Dark </v>
      </c>
      <c r="K397" s="2">
        <f>_xlfn.XLOOKUP(orders[[#This Row],[Product ID]],products[Product ID],products[Size kg])</f>
        <v>0.5</v>
      </c>
      <c r="L397">
        <f>_xlfn.XLOOKUP(orders[[#This Row],[Product ID]],products[Product ID],products[Unit Price])</f>
        <v>7.77</v>
      </c>
      <c r="M397">
        <f>orders[[#This Row],[Unit Price]]*orders[[#This Row],[Quantity]]</f>
        <v>46.62</v>
      </c>
      <c r="N397">
        <f>_xlfn.XLOOKUP(orders[[#This Row],[Product ID]],products[Product ID],products[Profit]) * orders[[#This Row],[Quantity]]</f>
        <v>6.0606</v>
      </c>
    </row>
    <row r="398" spans="1:14" x14ac:dyDescent="0.3">
      <c r="A398" t="s">
        <v>5606</v>
      </c>
      <c r="B398" s="1">
        <v>44140</v>
      </c>
      <c r="C398" t="s">
        <v>2153</v>
      </c>
      <c r="D398" t="s">
        <v>5299</v>
      </c>
      <c r="E398">
        <v>5</v>
      </c>
      <c r="F398" t="str">
        <f>_xlfn.XLOOKUP(orders[[#This Row],[Customer ID]],customers[Customer ID],customers[Customer Name])</f>
        <v>Xenos Gibbons</v>
      </c>
      <c r="G398" t="str">
        <f>IF(_xlfn.XLOOKUP(orders[[#This Row],[Customer ID]],customers[Customer ID],customers[Email])=0,"",_xlfn.XLOOKUP(orders[[#This Row],[Customer ID]],customers[Customer ID],customers[Email]))</f>
        <v>xgibbonsb0@artisteer.com</v>
      </c>
      <c r="H398" t="str">
        <f>_xlfn.XLOOKUP(orders[[#This Row],[Customer ID]],customers[Customer ID],customers[Country])</f>
        <v>United States</v>
      </c>
      <c r="I398" t="str">
        <f>_xlfn.XLOOKUP(orders[[#This Row],[Product ID]],products[Product ID],products[Coffee Type])</f>
        <v>Arabica</v>
      </c>
      <c r="J398" t="str">
        <f>_xlfn.XLOOKUP(orders[[#This Row],[Product ID]],products[Product ID],products[Roast Type])</f>
        <v xml:space="preserve">Light </v>
      </c>
      <c r="K398" s="2">
        <f>_xlfn.XLOOKUP(orders[[#This Row],[Product ID]],products[Product ID],products[Size kg])</f>
        <v>0.5</v>
      </c>
      <c r="L398">
        <f>_xlfn.XLOOKUP(orders[[#This Row],[Product ID]],products[Product ID],products[Unit Price])</f>
        <v>7.77</v>
      </c>
      <c r="M398">
        <f>orders[[#This Row],[Unit Price]]*orders[[#This Row],[Quantity]]</f>
        <v>38.849999999999994</v>
      </c>
      <c r="N398">
        <f>_xlfn.XLOOKUP(orders[[#This Row],[Product ID]],products[Product ID],products[Profit]) * orders[[#This Row],[Quantity]]</f>
        <v>3.4965000000000002</v>
      </c>
    </row>
    <row r="399" spans="1:14" x14ac:dyDescent="0.3">
      <c r="A399" t="s">
        <v>5607</v>
      </c>
      <c r="B399" s="1">
        <v>43720</v>
      </c>
      <c r="C399" t="s">
        <v>2158</v>
      </c>
      <c r="D399" t="s">
        <v>5259</v>
      </c>
      <c r="E399">
        <v>4</v>
      </c>
      <c r="F399" t="str">
        <f>_xlfn.XLOOKUP(orders[[#This Row],[Customer ID]],customers[Customer ID],customers[Customer Name])</f>
        <v>Fleur Parres</v>
      </c>
      <c r="G399" t="str">
        <f>IF(_xlfn.XLOOKUP(orders[[#This Row],[Customer ID]],customers[Customer ID],customers[Email])=0,"",_xlfn.XLOOKUP(orders[[#This Row],[Customer ID]],customers[Customer ID],customers[Email]))</f>
        <v>fparresb1@imageshack.us</v>
      </c>
      <c r="H399" t="str">
        <f>_xlfn.XLOOKUP(orders[[#This Row],[Customer ID]],customers[Customer ID],customers[Country])</f>
        <v>United States</v>
      </c>
      <c r="I399" t="str">
        <f>_xlfn.XLOOKUP(orders[[#This Row],[Product ID]],products[Product ID],products[Coffee Type])</f>
        <v>Liberica</v>
      </c>
      <c r="J399" t="str">
        <f>_xlfn.XLOOKUP(orders[[#This Row],[Product ID]],products[Product ID],products[Roast Type])</f>
        <v xml:space="preserve">Dark </v>
      </c>
      <c r="K399" s="2">
        <f>_xlfn.XLOOKUP(orders[[#This Row],[Product ID]],products[Product ID],products[Size kg])</f>
        <v>0.5</v>
      </c>
      <c r="L399">
        <f>_xlfn.XLOOKUP(orders[[#This Row],[Product ID]],products[Product ID],products[Unit Price])</f>
        <v>7.77</v>
      </c>
      <c r="M399">
        <f>orders[[#This Row],[Unit Price]]*orders[[#This Row],[Quantity]]</f>
        <v>31.08</v>
      </c>
      <c r="N399">
        <f>_xlfn.XLOOKUP(orders[[#This Row],[Product ID]],products[Product ID],products[Profit]) * orders[[#This Row],[Quantity]]</f>
        <v>4.0404</v>
      </c>
    </row>
    <row r="400" spans="1:14" x14ac:dyDescent="0.3">
      <c r="A400" t="s">
        <v>5608</v>
      </c>
      <c r="B400" s="1">
        <v>43677</v>
      </c>
      <c r="C400" t="s">
        <v>2163</v>
      </c>
      <c r="D400" t="s">
        <v>5217</v>
      </c>
      <c r="E400">
        <v>6</v>
      </c>
      <c r="F400" t="str">
        <f>_xlfn.XLOOKUP(orders[[#This Row],[Customer ID]],customers[Customer ID],customers[Customer Name])</f>
        <v>Gran Sibray</v>
      </c>
      <c r="G400" t="str">
        <f>IF(_xlfn.XLOOKUP(orders[[#This Row],[Customer ID]],customers[Customer ID],customers[Email])=0,"",_xlfn.XLOOKUP(orders[[#This Row],[Customer ID]],customers[Customer ID],customers[Email]))</f>
        <v>gsibrayb2@wsj.com</v>
      </c>
      <c r="H400" t="str">
        <f>_xlfn.XLOOKUP(orders[[#This Row],[Customer ID]],customers[Customer ID],customers[Country])</f>
        <v>United States</v>
      </c>
      <c r="I400" t="str">
        <f>_xlfn.XLOOKUP(orders[[#This Row],[Product ID]],products[Product ID],products[Coffee Type])</f>
        <v>Arabica</v>
      </c>
      <c r="J400" t="str">
        <f>_xlfn.XLOOKUP(orders[[#This Row],[Product ID]],products[Product ID],products[Roast Type])</f>
        <v xml:space="preserve">Dark </v>
      </c>
      <c r="K400" s="2">
        <f>_xlfn.XLOOKUP(orders[[#This Row],[Product ID]],products[Product ID],products[Size kg])</f>
        <v>0.2</v>
      </c>
      <c r="L400">
        <f>_xlfn.XLOOKUP(orders[[#This Row],[Product ID]],products[Product ID],products[Unit Price])</f>
        <v>2.9849999999999999</v>
      </c>
      <c r="M400">
        <f>orders[[#This Row],[Unit Price]]*orders[[#This Row],[Quantity]]</f>
        <v>17.91</v>
      </c>
      <c r="N400">
        <f>_xlfn.XLOOKUP(orders[[#This Row],[Product ID]],products[Product ID],products[Profit]) * orders[[#This Row],[Quantity]]</f>
        <v>1.6116000000000001</v>
      </c>
    </row>
    <row r="401" spans="1:14" x14ac:dyDescent="0.3">
      <c r="A401" t="s">
        <v>5609</v>
      </c>
      <c r="B401" s="1">
        <v>43539</v>
      </c>
      <c r="C401" t="s">
        <v>2168</v>
      </c>
      <c r="D401" t="s">
        <v>5471</v>
      </c>
      <c r="E401">
        <v>6</v>
      </c>
      <c r="F401" t="str">
        <f>_xlfn.XLOOKUP(orders[[#This Row],[Customer ID]],customers[Customer ID],customers[Customer Name])</f>
        <v>Ingelbert Hotchkin</v>
      </c>
      <c r="G401" t="str">
        <f>IF(_xlfn.XLOOKUP(orders[[#This Row],[Customer ID]],customers[Customer ID],customers[Email])=0,"",_xlfn.XLOOKUP(orders[[#This Row],[Customer ID]],customers[Customer ID],customers[Email]))</f>
        <v>ihotchkinb3@mit.edu</v>
      </c>
      <c r="H401" t="str">
        <f>_xlfn.XLOOKUP(orders[[#This Row],[Customer ID]],customers[Customer ID],customers[Country])</f>
        <v>United Kingdom</v>
      </c>
      <c r="I401" t="str">
        <f>_xlfn.XLOOKUP(orders[[#This Row],[Product ID]],products[Product ID],products[Coffee Type])</f>
        <v>Excelsa</v>
      </c>
      <c r="J401" t="str">
        <f>_xlfn.XLOOKUP(orders[[#This Row],[Product ID]],products[Product ID],products[Roast Type])</f>
        <v xml:space="preserve">Dark </v>
      </c>
      <c r="K401" s="2">
        <f>_xlfn.XLOOKUP(orders[[#This Row],[Product ID]],products[Product ID],products[Size kg])</f>
        <v>2.5</v>
      </c>
      <c r="L401">
        <f>_xlfn.XLOOKUP(orders[[#This Row],[Product ID]],products[Product ID],products[Unit Price])</f>
        <v>27.945</v>
      </c>
      <c r="M401">
        <f>orders[[#This Row],[Unit Price]]*orders[[#This Row],[Quantity]]</f>
        <v>167.67000000000002</v>
      </c>
      <c r="N401">
        <f>_xlfn.XLOOKUP(orders[[#This Row],[Product ID]],products[Product ID],products[Profit]) * orders[[#This Row],[Quantity]]</f>
        <v>18.443999999999999</v>
      </c>
    </row>
    <row r="402" spans="1:14" x14ac:dyDescent="0.3">
      <c r="A402" t="s">
        <v>5610</v>
      </c>
      <c r="B402" s="1">
        <v>44332</v>
      </c>
      <c r="C402" t="s">
        <v>2175</v>
      </c>
      <c r="D402" t="s">
        <v>5264</v>
      </c>
      <c r="E402">
        <v>4</v>
      </c>
      <c r="F402" t="str">
        <f>_xlfn.XLOOKUP(orders[[#This Row],[Customer ID]],customers[Customer ID],customers[Customer Name])</f>
        <v>Neely Broadberrie</v>
      </c>
      <c r="G402" t="str">
        <f>IF(_xlfn.XLOOKUP(orders[[#This Row],[Customer ID]],customers[Customer ID],customers[Email])=0,"",_xlfn.XLOOKUP(orders[[#This Row],[Customer ID]],customers[Customer ID],customers[Email]))</f>
        <v>nbroadberrieb4@gnu.org</v>
      </c>
      <c r="H402" t="str">
        <f>_xlfn.XLOOKUP(orders[[#This Row],[Customer ID]],customers[Customer ID],customers[Country])</f>
        <v>United States</v>
      </c>
      <c r="I402" t="str">
        <f>_xlfn.XLOOKUP(orders[[#This Row],[Product ID]],products[Product ID],products[Coffee Type])</f>
        <v>Liberica</v>
      </c>
      <c r="J402" t="str">
        <f>_xlfn.XLOOKUP(orders[[#This Row],[Product ID]],products[Product ID],products[Roast Type])</f>
        <v xml:space="preserve">Light </v>
      </c>
      <c r="K402" s="2">
        <f>_xlfn.XLOOKUP(orders[[#This Row],[Product ID]],products[Product ID],products[Size kg])</f>
        <v>1</v>
      </c>
      <c r="L402">
        <f>_xlfn.XLOOKUP(orders[[#This Row],[Product ID]],products[Product ID],products[Unit Price])</f>
        <v>15.85</v>
      </c>
      <c r="M402">
        <f>orders[[#This Row],[Unit Price]]*orders[[#This Row],[Quantity]]</f>
        <v>63.4</v>
      </c>
      <c r="N402">
        <f>_xlfn.XLOOKUP(orders[[#This Row],[Product ID]],products[Product ID],products[Profit]) * orders[[#This Row],[Quantity]]</f>
        <v>8.2420000000000009</v>
      </c>
    </row>
    <row r="403" spans="1:14" x14ac:dyDescent="0.3">
      <c r="A403" t="s">
        <v>5611</v>
      </c>
      <c r="B403" s="1">
        <v>43591</v>
      </c>
      <c r="C403" t="s">
        <v>2180</v>
      </c>
      <c r="D403" t="s">
        <v>5231</v>
      </c>
      <c r="E403">
        <v>2</v>
      </c>
      <c r="F403" t="str">
        <f>_xlfn.XLOOKUP(orders[[#This Row],[Customer ID]],customers[Customer ID],customers[Customer Name])</f>
        <v>Rutger Pithcock</v>
      </c>
      <c r="G403" t="str">
        <f>IF(_xlfn.XLOOKUP(orders[[#This Row],[Customer ID]],customers[Customer ID],customers[Email])=0,"",_xlfn.XLOOKUP(orders[[#This Row],[Customer ID]],customers[Customer ID],customers[Email]))</f>
        <v>rpithcockb5@yellowbook.com</v>
      </c>
      <c r="H403" t="str">
        <f>_xlfn.XLOOKUP(orders[[#This Row],[Customer ID]],customers[Customer ID],customers[Country])</f>
        <v>United States</v>
      </c>
      <c r="I403" t="str">
        <f>_xlfn.XLOOKUP(orders[[#This Row],[Product ID]],products[Product ID],products[Coffee Type])</f>
        <v>Liberica</v>
      </c>
      <c r="J403" t="str">
        <f>_xlfn.XLOOKUP(orders[[#This Row],[Product ID]],products[Product ID],products[Roast Type])</f>
        <v xml:space="preserve">Medium </v>
      </c>
      <c r="K403" s="2">
        <f>_xlfn.XLOOKUP(orders[[#This Row],[Product ID]],products[Product ID],products[Size kg])</f>
        <v>0.2</v>
      </c>
      <c r="L403">
        <f>_xlfn.XLOOKUP(orders[[#This Row],[Product ID]],products[Product ID],products[Unit Price])</f>
        <v>4.3650000000000002</v>
      </c>
      <c r="M403">
        <f>orders[[#This Row],[Unit Price]]*orders[[#This Row],[Quantity]]</f>
        <v>8.73</v>
      </c>
      <c r="N403">
        <f>_xlfn.XLOOKUP(orders[[#This Row],[Product ID]],products[Product ID],products[Profit]) * orders[[#This Row],[Quantity]]</f>
        <v>1.135</v>
      </c>
    </row>
    <row r="404" spans="1:14" x14ac:dyDescent="0.3">
      <c r="A404" t="s">
        <v>5612</v>
      </c>
      <c r="B404" s="1">
        <v>43502</v>
      </c>
      <c r="C404" t="s">
        <v>2185</v>
      </c>
      <c r="D404" t="s">
        <v>5291</v>
      </c>
      <c r="E404">
        <v>3</v>
      </c>
      <c r="F404" t="str">
        <f>_xlfn.XLOOKUP(orders[[#This Row],[Customer ID]],customers[Customer ID],customers[Customer Name])</f>
        <v>Gale Croysdale</v>
      </c>
      <c r="G404" t="str">
        <f>IF(_xlfn.XLOOKUP(orders[[#This Row],[Customer ID]],customers[Customer ID],customers[Email])=0,"",_xlfn.XLOOKUP(orders[[#This Row],[Customer ID]],customers[Customer ID],customers[Email]))</f>
        <v>gcroysdaleb6@nih.gov</v>
      </c>
      <c r="H404" t="str">
        <f>_xlfn.XLOOKUP(orders[[#This Row],[Customer ID]],customers[Customer ID],customers[Country])</f>
        <v>United States</v>
      </c>
      <c r="I404" t="str">
        <f>_xlfn.XLOOKUP(orders[[#This Row],[Product ID]],products[Product ID],products[Coffee Type])</f>
        <v>Robusta</v>
      </c>
      <c r="J404" t="str">
        <f>_xlfn.XLOOKUP(orders[[#This Row],[Product ID]],products[Product ID],products[Roast Type])</f>
        <v xml:space="preserve">Dark </v>
      </c>
      <c r="K404" s="2">
        <f>_xlfn.XLOOKUP(orders[[#This Row],[Product ID]],products[Product ID],products[Size kg])</f>
        <v>1</v>
      </c>
      <c r="L404">
        <f>_xlfn.XLOOKUP(orders[[#This Row],[Product ID]],products[Product ID],products[Unit Price])</f>
        <v>8.9499999999999993</v>
      </c>
      <c r="M404">
        <f>orders[[#This Row],[Unit Price]]*orders[[#This Row],[Quantity]]</f>
        <v>26.849999999999998</v>
      </c>
      <c r="N404">
        <f>_xlfn.XLOOKUP(orders[[#This Row],[Product ID]],products[Product ID],products[Profit]) * orders[[#This Row],[Quantity]]</f>
        <v>1.6110000000000002</v>
      </c>
    </row>
    <row r="405" spans="1:14" x14ac:dyDescent="0.3">
      <c r="A405" t="s">
        <v>5613</v>
      </c>
      <c r="B405" s="1">
        <v>44295</v>
      </c>
      <c r="C405" t="s">
        <v>2190</v>
      </c>
      <c r="D405" t="s">
        <v>5195</v>
      </c>
      <c r="E405">
        <v>2</v>
      </c>
      <c r="F405" t="str">
        <f>_xlfn.XLOOKUP(orders[[#This Row],[Customer ID]],customers[Customer ID],customers[Customer Name])</f>
        <v>Benedetto Gozzett</v>
      </c>
      <c r="G405" t="str">
        <f>IF(_xlfn.XLOOKUP(orders[[#This Row],[Customer ID]],customers[Customer ID],customers[Email])=0,"",_xlfn.XLOOKUP(orders[[#This Row],[Customer ID]],customers[Customer ID],customers[Email]))</f>
        <v>bgozzettb7@github.com</v>
      </c>
      <c r="H405" t="str">
        <f>_xlfn.XLOOKUP(orders[[#This Row],[Customer ID]],customers[Customer ID],customers[Country])</f>
        <v>United States</v>
      </c>
      <c r="I405" t="str">
        <f>_xlfn.XLOOKUP(orders[[#This Row],[Product ID]],products[Product ID],products[Coffee Type])</f>
        <v>Liberica</v>
      </c>
      <c r="J405" t="str">
        <f>_xlfn.XLOOKUP(orders[[#This Row],[Product ID]],products[Product ID],products[Roast Type])</f>
        <v xml:space="preserve">Light </v>
      </c>
      <c r="K405" s="2">
        <f>_xlfn.XLOOKUP(orders[[#This Row],[Product ID]],products[Product ID],products[Size kg])</f>
        <v>0.2</v>
      </c>
      <c r="L405">
        <f>_xlfn.XLOOKUP(orders[[#This Row],[Product ID]],products[Product ID],products[Unit Price])</f>
        <v>4.7549999999999999</v>
      </c>
      <c r="M405">
        <f>orders[[#This Row],[Unit Price]]*orders[[#This Row],[Quantity]]</f>
        <v>9.51</v>
      </c>
      <c r="N405">
        <f>_xlfn.XLOOKUP(orders[[#This Row],[Product ID]],products[Product ID],products[Profit]) * orders[[#This Row],[Quantity]]</f>
        <v>1.2362</v>
      </c>
    </row>
    <row r="406" spans="1:14" x14ac:dyDescent="0.3">
      <c r="A406" t="s">
        <v>5614</v>
      </c>
      <c r="B406" s="1">
        <v>43971</v>
      </c>
      <c r="C406" t="s">
        <v>2195</v>
      </c>
      <c r="D406" t="s">
        <v>5200</v>
      </c>
      <c r="E406">
        <v>4</v>
      </c>
      <c r="F406" t="str">
        <f>_xlfn.XLOOKUP(orders[[#This Row],[Customer ID]],customers[Customer ID],customers[Customer Name])</f>
        <v>Tania Craggs</v>
      </c>
      <c r="G406" t="str">
        <f>IF(_xlfn.XLOOKUP(orders[[#This Row],[Customer ID]],customers[Customer ID],customers[Email])=0,"",_xlfn.XLOOKUP(orders[[#This Row],[Customer ID]],customers[Customer ID],customers[Email]))</f>
        <v>tcraggsb8@house.gov</v>
      </c>
      <c r="H406" t="str">
        <f>_xlfn.XLOOKUP(orders[[#This Row],[Customer ID]],customers[Customer ID],customers[Country])</f>
        <v>Ireland</v>
      </c>
      <c r="I406" t="str">
        <f>_xlfn.XLOOKUP(orders[[#This Row],[Product ID]],products[Product ID],products[Coffee Type])</f>
        <v>Arabica</v>
      </c>
      <c r="J406" t="str">
        <f>_xlfn.XLOOKUP(orders[[#This Row],[Product ID]],products[Product ID],products[Roast Type])</f>
        <v xml:space="preserve">Dark </v>
      </c>
      <c r="K406" s="2">
        <f>_xlfn.XLOOKUP(orders[[#This Row],[Product ID]],products[Product ID],products[Size kg])</f>
        <v>1</v>
      </c>
      <c r="L406">
        <f>_xlfn.XLOOKUP(orders[[#This Row],[Product ID]],products[Product ID],products[Unit Price])</f>
        <v>9.9499999999999993</v>
      </c>
      <c r="M406">
        <f>orders[[#This Row],[Unit Price]]*orders[[#This Row],[Quantity]]</f>
        <v>39.799999999999997</v>
      </c>
      <c r="N406">
        <f>_xlfn.XLOOKUP(orders[[#This Row],[Product ID]],products[Product ID],products[Profit]) * orders[[#This Row],[Quantity]]</f>
        <v>3.5819999999999999</v>
      </c>
    </row>
    <row r="407" spans="1:14" x14ac:dyDescent="0.3">
      <c r="A407" t="s">
        <v>5615</v>
      </c>
      <c r="B407" s="1">
        <v>44167</v>
      </c>
      <c r="C407" t="s">
        <v>2202</v>
      </c>
      <c r="D407" t="s">
        <v>5184</v>
      </c>
      <c r="E407">
        <v>3</v>
      </c>
      <c r="F407" t="str">
        <f>_xlfn.XLOOKUP(orders[[#This Row],[Customer ID]],customers[Customer ID],customers[Customer Name])</f>
        <v>Leonie Cullrford</v>
      </c>
      <c r="G407" t="str">
        <f>IF(_xlfn.XLOOKUP(orders[[#This Row],[Customer ID]],customers[Customer ID],customers[Email])=0,"",_xlfn.XLOOKUP(orders[[#This Row],[Customer ID]],customers[Customer ID],customers[Email]))</f>
        <v>lcullrfordb9@xing.com</v>
      </c>
      <c r="H407" t="str">
        <f>_xlfn.XLOOKUP(orders[[#This Row],[Customer ID]],customers[Customer ID],customers[Country])</f>
        <v>United States</v>
      </c>
      <c r="I407" t="str">
        <f>_xlfn.XLOOKUP(orders[[#This Row],[Product ID]],products[Product ID],products[Coffee Type])</f>
        <v>Excelsa</v>
      </c>
      <c r="J407" t="str">
        <f>_xlfn.XLOOKUP(orders[[#This Row],[Product ID]],products[Product ID],products[Roast Type])</f>
        <v xml:space="preserve">Medium </v>
      </c>
      <c r="K407" s="2">
        <f>_xlfn.XLOOKUP(orders[[#This Row],[Product ID]],products[Product ID],products[Size kg])</f>
        <v>0.5</v>
      </c>
      <c r="L407">
        <f>_xlfn.XLOOKUP(orders[[#This Row],[Product ID]],products[Product ID],products[Unit Price])</f>
        <v>8.25</v>
      </c>
      <c r="M407">
        <f>orders[[#This Row],[Unit Price]]*orders[[#This Row],[Quantity]]</f>
        <v>24.75</v>
      </c>
      <c r="N407">
        <f>_xlfn.XLOOKUP(orders[[#This Row],[Product ID]],products[Product ID],products[Profit]) * orders[[#This Row],[Quantity]]</f>
        <v>2.7225000000000001</v>
      </c>
    </row>
    <row r="408" spans="1:14" x14ac:dyDescent="0.3">
      <c r="A408" t="s">
        <v>5616</v>
      </c>
      <c r="B408" s="1">
        <v>44416</v>
      </c>
      <c r="C408" t="s">
        <v>2208</v>
      </c>
      <c r="D408" t="s">
        <v>5188</v>
      </c>
      <c r="E408">
        <v>5</v>
      </c>
      <c r="F408" t="str">
        <f>_xlfn.XLOOKUP(orders[[#This Row],[Customer ID]],customers[Customer ID],customers[Customer Name])</f>
        <v>Auguste Rizon</v>
      </c>
      <c r="G408" t="str">
        <f>IF(_xlfn.XLOOKUP(orders[[#This Row],[Customer ID]],customers[Customer ID],customers[Email])=0,"",_xlfn.XLOOKUP(orders[[#This Row],[Customer ID]],customers[Customer ID],customers[Email]))</f>
        <v>arizonba@xing.com</v>
      </c>
      <c r="H408" t="str">
        <f>_xlfn.XLOOKUP(orders[[#This Row],[Customer ID]],customers[Customer ID],customers[Country])</f>
        <v>United States</v>
      </c>
      <c r="I408" t="str">
        <f>_xlfn.XLOOKUP(orders[[#This Row],[Product ID]],products[Product ID],products[Coffee Type])</f>
        <v>Excelsa</v>
      </c>
      <c r="J408" t="str">
        <f>_xlfn.XLOOKUP(orders[[#This Row],[Product ID]],products[Product ID],products[Roast Type])</f>
        <v xml:space="preserve">Medium </v>
      </c>
      <c r="K408" s="2">
        <f>_xlfn.XLOOKUP(orders[[#This Row],[Product ID]],products[Product ID],products[Size kg])</f>
        <v>1</v>
      </c>
      <c r="L408">
        <f>_xlfn.XLOOKUP(orders[[#This Row],[Product ID]],products[Product ID],products[Unit Price])</f>
        <v>13.75</v>
      </c>
      <c r="M408">
        <f>orders[[#This Row],[Unit Price]]*orders[[#This Row],[Quantity]]</f>
        <v>68.75</v>
      </c>
      <c r="N408">
        <f>_xlfn.XLOOKUP(orders[[#This Row],[Product ID]],products[Product ID],products[Profit]) * orders[[#This Row],[Quantity]]</f>
        <v>7.5625</v>
      </c>
    </row>
    <row r="409" spans="1:14" x14ac:dyDescent="0.3">
      <c r="A409" t="s">
        <v>5617</v>
      </c>
      <c r="B409" s="1">
        <v>44595</v>
      </c>
      <c r="C409" t="s">
        <v>2213</v>
      </c>
      <c r="D409" t="s">
        <v>5184</v>
      </c>
      <c r="E409">
        <v>6</v>
      </c>
      <c r="F409" t="str">
        <f>_xlfn.XLOOKUP(orders[[#This Row],[Customer ID]],customers[Customer ID],customers[Customer Name])</f>
        <v>Lorin Guerrazzi</v>
      </c>
      <c r="G409" t="str">
        <f>IF(_xlfn.XLOOKUP(orders[[#This Row],[Customer ID]],customers[Customer ID],customers[Email])=0,"",_xlfn.XLOOKUP(orders[[#This Row],[Customer ID]],customers[Customer ID],customers[Email]))</f>
        <v/>
      </c>
      <c r="H409" t="str">
        <f>_xlfn.XLOOKUP(orders[[#This Row],[Customer ID]],customers[Customer ID],customers[Country])</f>
        <v>Ireland</v>
      </c>
      <c r="I409" t="str">
        <f>_xlfn.XLOOKUP(orders[[#This Row],[Product ID]],products[Product ID],products[Coffee Type])</f>
        <v>Excelsa</v>
      </c>
      <c r="J409" t="str">
        <f>_xlfn.XLOOKUP(orders[[#This Row],[Product ID]],products[Product ID],products[Roast Type])</f>
        <v xml:space="preserve">Medium </v>
      </c>
      <c r="K409" s="2">
        <f>_xlfn.XLOOKUP(orders[[#This Row],[Product ID]],products[Product ID],products[Size kg])</f>
        <v>0.5</v>
      </c>
      <c r="L409">
        <f>_xlfn.XLOOKUP(orders[[#This Row],[Product ID]],products[Product ID],products[Unit Price])</f>
        <v>8.25</v>
      </c>
      <c r="M409">
        <f>orders[[#This Row],[Unit Price]]*orders[[#This Row],[Quantity]]</f>
        <v>49.5</v>
      </c>
      <c r="N409">
        <f>_xlfn.XLOOKUP(orders[[#This Row],[Product ID]],products[Product ID],products[Profit]) * orders[[#This Row],[Quantity]]</f>
        <v>5.4450000000000003</v>
      </c>
    </row>
    <row r="410" spans="1:14" x14ac:dyDescent="0.3">
      <c r="A410" t="s">
        <v>5618</v>
      </c>
      <c r="B410" s="1">
        <v>44659</v>
      </c>
      <c r="C410" t="s">
        <v>2219</v>
      </c>
      <c r="D410" t="s">
        <v>5286</v>
      </c>
      <c r="E410">
        <v>2</v>
      </c>
      <c r="F410" t="str">
        <f>_xlfn.XLOOKUP(orders[[#This Row],[Customer ID]],customers[Customer ID],customers[Customer Name])</f>
        <v>Felice Miell</v>
      </c>
      <c r="G410" t="str">
        <f>IF(_xlfn.XLOOKUP(orders[[#This Row],[Customer ID]],customers[Customer ID],customers[Email])=0,"",_xlfn.XLOOKUP(orders[[#This Row],[Customer ID]],customers[Customer ID],customers[Email]))</f>
        <v>fmiellbc@spiegel.de</v>
      </c>
      <c r="H410" t="str">
        <f>_xlfn.XLOOKUP(orders[[#This Row],[Customer ID]],customers[Customer ID],customers[Country])</f>
        <v>United States</v>
      </c>
      <c r="I410" t="str">
        <f>_xlfn.XLOOKUP(orders[[#This Row],[Product ID]],products[Product ID],products[Coffee Type])</f>
        <v>Arabica</v>
      </c>
      <c r="J410" t="str">
        <f>_xlfn.XLOOKUP(orders[[#This Row],[Product ID]],products[Product ID],products[Roast Type])</f>
        <v xml:space="preserve">Medium </v>
      </c>
      <c r="K410" s="2">
        <f>_xlfn.XLOOKUP(orders[[#This Row],[Product ID]],products[Product ID],products[Size kg])</f>
        <v>2.5</v>
      </c>
      <c r="L410">
        <f>_xlfn.XLOOKUP(orders[[#This Row],[Product ID]],products[Product ID],products[Unit Price])</f>
        <v>25.875</v>
      </c>
      <c r="M410">
        <f>orders[[#This Row],[Unit Price]]*orders[[#This Row],[Quantity]]</f>
        <v>51.75</v>
      </c>
      <c r="N410">
        <f>_xlfn.XLOOKUP(orders[[#This Row],[Product ID]],products[Product ID],products[Profit]) * orders[[#This Row],[Quantity]]</f>
        <v>4.6574</v>
      </c>
    </row>
    <row r="411" spans="1:14" x14ac:dyDescent="0.3">
      <c r="A411" t="s">
        <v>5619</v>
      </c>
      <c r="B411" s="1">
        <v>44203</v>
      </c>
      <c r="C411" t="s">
        <v>2225</v>
      </c>
      <c r="D411" t="s">
        <v>5264</v>
      </c>
      <c r="E411">
        <v>3</v>
      </c>
      <c r="F411" t="str">
        <f>_xlfn.XLOOKUP(orders[[#This Row],[Customer ID]],customers[Customer ID],customers[Customer Name])</f>
        <v>Hamish Skeech</v>
      </c>
      <c r="G411" t="str">
        <f>IF(_xlfn.XLOOKUP(orders[[#This Row],[Customer ID]],customers[Customer ID],customers[Email])=0,"",_xlfn.XLOOKUP(orders[[#This Row],[Customer ID]],customers[Customer ID],customers[Email]))</f>
        <v/>
      </c>
      <c r="H411" t="str">
        <f>_xlfn.XLOOKUP(orders[[#This Row],[Customer ID]],customers[Customer ID],customers[Country])</f>
        <v>Ireland</v>
      </c>
      <c r="I411" t="str">
        <f>_xlfn.XLOOKUP(orders[[#This Row],[Product ID]],products[Product ID],products[Coffee Type])</f>
        <v>Liberica</v>
      </c>
      <c r="J411" t="str">
        <f>_xlfn.XLOOKUP(orders[[#This Row],[Product ID]],products[Product ID],products[Roast Type])</f>
        <v xml:space="preserve">Light </v>
      </c>
      <c r="K411" s="2">
        <f>_xlfn.XLOOKUP(orders[[#This Row],[Product ID]],products[Product ID],products[Size kg])</f>
        <v>1</v>
      </c>
      <c r="L411">
        <f>_xlfn.XLOOKUP(orders[[#This Row],[Product ID]],products[Product ID],products[Unit Price])</f>
        <v>15.85</v>
      </c>
      <c r="M411">
        <f>orders[[#This Row],[Unit Price]]*orders[[#This Row],[Quantity]]</f>
        <v>47.55</v>
      </c>
      <c r="N411">
        <f>_xlfn.XLOOKUP(orders[[#This Row],[Product ID]],products[Product ID],products[Profit]) * orders[[#This Row],[Quantity]]</f>
        <v>6.1815000000000007</v>
      </c>
    </row>
    <row r="412" spans="1:14" x14ac:dyDescent="0.3">
      <c r="A412" t="s">
        <v>5620</v>
      </c>
      <c r="B412" s="1">
        <v>44441</v>
      </c>
      <c r="C412" t="s">
        <v>2231</v>
      </c>
      <c r="D412" t="s">
        <v>5254</v>
      </c>
      <c r="E412">
        <v>4</v>
      </c>
      <c r="F412" t="str">
        <f>_xlfn.XLOOKUP(orders[[#This Row],[Customer ID]],customers[Customer ID],customers[Customer Name])</f>
        <v>Giordano Lorenzin</v>
      </c>
      <c r="G412" t="str">
        <f>IF(_xlfn.XLOOKUP(orders[[#This Row],[Customer ID]],customers[Customer ID],customers[Email])=0,"",_xlfn.XLOOKUP(orders[[#This Row],[Customer ID]],customers[Customer ID],customers[Email]))</f>
        <v/>
      </c>
      <c r="H412" t="str">
        <f>_xlfn.XLOOKUP(orders[[#This Row],[Customer ID]],customers[Customer ID],customers[Country])</f>
        <v>United States</v>
      </c>
      <c r="I412" t="str">
        <f>_xlfn.XLOOKUP(orders[[#This Row],[Product ID]],products[Product ID],products[Coffee Type])</f>
        <v>Arabica</v>
      </c>
      <c r="J412" t="str">
        <f>_xlfn.XLOOKUP(orders[[#This Row],[Product ID]],products[Product ID],products[Roast Type])</f>
        <v xml:space="preserve">Light </v>
      </c>
      <c r="K412" s="2">
        <f>_xlfn.XLOOKUP(orders[[#This Row],[Product ID]],products[Product ID],products[Size kg])</f>
        <v>0.2</v>
      </c>
      <c r="L412">
        <f>_xlfn.XLOOKUP(orders[[#This Row],[Product ID]],products[Product ID],products[Unit Price])</f>
        <v>3.8849999999999998</v>
      </c>
      <c r="M412">
        <f>orders[[#This Row],[Unit Price]]*orders[[#This Row],[Quantity]]</f>
        <v>15.54</v>
      </c>
      <c r="N412">
        <f>_xlfn.XLOOKUP(orders[[#This Row],[Product ID]],products[Product ID],products[Profit]) * orders[[#This Row],[Quantity]]</f>
        <v>1.3984000000000001</v>
      </c>
    </row>
    <row r="413" spans="1:14" x14ac:dyDescent="0.3">
      <c r="A413" t="s">
        <v>5621</v>
      </c>
      <c r="B413" s="1">
        <v>44504</v>
      </c>
      <c r="C413" t="s">
        <v>2235</v>
      </c>
      <c r="D413" t="s">
        <v>5242</v>
      </c>
      <c r="E413">
        <v>6</v>
      </c>
      <c r="F413" t="str">
        <f>_xlfn.XLOOKUP(orders[[#This Row],[Customer ID]],customers[Customer ID],customers[Customer Name])</f>
        <v>Harwilll Bishell</v>
      </c>
      <c r="G413" t="str">
        <f>IF(_xlfn.XLOOKUP(orders[[#This Row],[Customer ID]],customers[Customer ID],customers[Email])=0,"",_xlfn.XLOOKUP(orders[[#This Row],[Customer ID]],customers[Customer ID],customers[Email]))</f>
        <v/>
      </c>
      <c r="H413" t="str">
        <f>_xlfn.XLOOKUP(orders[[#This Row],[Customer ID]],customers[Customer ID],customers[Country])</f>
        <v>United States</v>
      </c>
      <c r="I413" t="str">
        <f>_xlfn.XLOOKUP(orders[[#This Row],[Product ID]],products[Product ID],products[Coffee Type])</f>
        <v>Liberica</v>
      </c>
      <c r="J413" t="str">
        <f>_xlfn.XLOOKUP(orders[[#This Row],[Product ID]],products[Product ID],products[Roast Type])</f>
        <v xml:space="preserve">Medium </v>
      </c>
      <c r="K413" s="2">
        <f>_xlfn.XLOOKUP(orders[[#This Row],[Product ID]],products[Product ID],products[Size kg])</f>
        <v>1</v>
      </c>
      <c r="L413">
        <f>_xlfn.XLOOKUP(orders[[#This Row],[Product ID]],products[Product ID],products[Unit Price])</f>
        <v>14.55</v>
      </c>
      <c r="M413">
        <f>orders[[#This Row],[Unit Price]]*orders[[#This Row],[Quantity]]</f>
        <v>87.300000000000011</v>
      </c>
      <c r="N413">
        <f>_xlfn.XLOOKUP(orders[[#This Row],[Product ID]],products[Product ID],products[Profit]) * orders[[#This Row],[Quantity]]</f>
        <v>11.349</v>
      </c>
    </row>
    <row r="414" spans="1:14" x14ac:dyDescent="0.3">
      <c r="A414" t="s">
        <v>5622</v>
      </c>
      <c r="B414" s="1">
        <v>44410</v>
      </c>
      <c r="C414" t="s">
        <v>2240</v>
      </c>
      <c r="D414" t="s">
        <v>5221</v>
      </c>
      <c r="E414">
        <v>5</v>
      </c>
      <c r="F414" t="str">
        <f>_xlfn.XLOOKUP(orders[[#This Row],[Customer ID]],customers[Customer ID],customers[Customer Name])</f>
        <v>Freeland Missenden</v>
      </c>
      <c r="G414" t="str">
        <f>IF(_xlfn.XLOOKUP(orders[[#This Row],[Customer ID]],customers[Customer ID],customers[Email])=0,"",_xlfn.XLOOKUP(orders[[#This Row],[Customer ID]],customers[Customer ID],customers[Email]))</f>
        <v/>
      </c>
      <c r="H414" t="str">
        <f>_xlfn.XLOOKUP(orders[[#This Row],[Customer ID]],customers[Customer ID],customers[Country])</f>
        <v>United States</v>
      </c>
      <c r="I414" t="str">
        <f>_xlfn.XLOOKUP(orders[[#This Row],[Product ID]],products[Product ID],products[Coffee Type])</f>
        <v>Arabica</v>
      </c>
      <c r="J414" t="str">
        <f>_xlfn.XLOOKUP(orders[[#This Row],[Product ID]],products[Product ID],products[Roast Type])</f>
        <v xml:space="preserve">Medium </v>
      </c>
      <c r="K414" s="2">
        <f>_xlfn.XLOOKUP(orders[[#This Row],[Product ID]],products[Product ID],products[Size kg])</f>
        <v>1</v>
      </c>
      <c r="L414">
        <f>_xlfn.XLOOKUP(orders[[#This Row],[Product ID]],products[Product ID],products[Unit Price])</f>
        <v>11.25</v>
      </c>
      <c r="M414">
        <f>orders[[#This Row],[Unit Price]]*orders[[#This Row],[Quantity]]</f>
        <v>56.25</v>
      </c>
      <c r="N414">
        <f>_xlfn.XLOOKUP(orders[[#This Row],[Product ID]],products[Product ID],products[Profit]) * orders[[#This Row],[Quantity]]</f>
        <v>5.0625</v>
      </c>
    </row>
    <row r="415" spans="1:14" x14ac:dyDescent="0.3">
      <c r="A415" t="s">
        <v>5623</v>
      </c>
      <c r="B415" s="1">
        <v>43857</v>
      </c>
      <c r="C415" t="s">
        <v>2245</v>
      </c>
      <c r="D415" t="s">
        <v>5247</v>
      </c>
      <c r="E415">
        <v>1</v>
      </c>
      <c r="F415" t="str">
        <f>_xlfn.XLOOKUP(orders[[#This Row],[Customer ID]],customers[Customer ID],customers[Customer Name])</f>
        <v>Waylan Springall</v>
      </c>
      <c r="G415" t="str">
        <f>IF(_xlfn.XLOOKUP(orders[[#This Row],[Customer ID]],customers[Customer ID],customers[Email])=0,"",_xlfn.XLOOKUP(orders[[#This Row],[Customer ID]],customers[Customer ID],customers[Email]))</f>
        <v>wspringallbh@jugem.jp</v>
      </c>
      <c r="H415" t="str">
        <f>_xlfn.XLOOKUP(orders[[#This Row],[Customer ID]],customers[Customer ID],customers[Country])</f>
        <v>United States</v>
      </c>
      <c r="I415" t="str">
        <f>_xlfn.XLOOKUP(orders[[#This Row],[Product ID]],products[Product ID],products[Coffee Type])</f>
        <v>Liberica</v>
      </c>
      <c r="J415" t="str">
        <f>_xlfn.XLOOKUP(orders[[#This Row],[Product ID]],products[Product ID],products[Roast Type])</f>
        <v xml:space="preserve">Light </v>
      </c>
      <c r="K415" s="2">
        <f>_xlfn.XLOOKUP(orders[[#This Row],[Product ID]],products[Product ID],products[Size kg])</f>
        <v>2.5</v>
      </c>
      <c r="L415">
        <f>_xlfn.XLOOKUP(orders[[#This Row],[Product ID]],products[Product ID],products[Unit Price])</f>
        <v>36.454999999999998</v>
      </c>
      <c r="M415">
        <f>orders[[#This Row],[Unit Price]]*orders[[#This Row],[Quantity]]</f>
        <v>36.454999999999998</v>
      </c>
      <c r="N415">
        <f>_xlfn.XLOOKUP(orders[[#This Row],[Product ID]],products[Product ID],products[Profit]) * orders[[#This Row],[Quantity]]</f>
        <v>4.7390999999999996</v>
      </c>
    </row>
    <row r="416" spans="1:14" x14ac:dyDescent="0.3">
      <c r="A416" t="s">
        <v>5624</v>
      </c>
      <c r="B416" s="1">
        <v>43802</v>
      </c>
      <c r="C416" t="s">
        <v>2251</v>
      </c>
      <c r="D416" t="s">
        <v>5293</v>
      </c>
      <c r="E416">
        <v>3</v>
      </c>
      <c r="F416" t="str">
        <f>_xlfn.XLOOKUP(orders[[#This Row],[Customer ID]],customers[Customer ID],customers[Customer Name])</f>
        <v>Kiri Avramow</v>
      </c>
      <c r="G416" t="str">
        <f>IF(_xlfn.XLOOKUP(orders[[#This Row],[Customer ID]],customers[Customer ID],customers[Email])=0,"",_xlfn.XLOOKUP(orders[[#This Row],[Customer ID]],customers[Customer ID],customers[Email]))</f>
        <v/>
      </c>
      <c r="H416" t="str">
        <f>_xlfn.XLOOKUP(orders[[#This Row],[Customer ID]],customers[Customer ID],customers[Country])</f>
        <v>United States</v>
      </c>
      <c r="I416" t="str">
        <f>_xlfn.XLOOKUP(orders[[#This Row],[Product ID]],products[Product ID],products[Coffee Type])</f>
        <v>Robusta</v>
      </c>
      <c r="J416" t="str">
        <f>_xlfn.XLOOKUP(orders[[#This Row],[Product ID]],products[Product ID],products[Roast Type])</f>
        <v xml:space="preserve">Light </v>
      </c>
      <c r="K416" s="2">
        <f>_xlfn.XLOOKUP(orders[[#This Row],[Product ID]],products[Product ID],products[Size kg])</f>
        <v>0.2</v>
      </c>
      <c r="L416">
        <f>_xlfn.XLOOKUP(orders[[#This Row],[Product ID]],products[Product ID],products[Unit Price])</f>
        <v>3.585</v>
      </c>
      <c r="M416">
        <f>orders[[#This Row],[Unit Price]]*orders[[#This Row],[Quantity]]</f>
        <v>10.754999999999999</v>
      </c>
      <c r="N416">
        <f>_xlfn.XLOOKUP(orders[[#This Row],[Product ID]],products[Product ID],products[Profit]) * orders[[#This Row],[Quantity]]</f>
        <v>0.64529999999999998</v>
      </c>
    </row>
    <row r="417" spans="1:14" x14ac:dyDescent="0.3">
      <c r="A417" t="s">
        <v>5625</v>
      </c>
      <c r="B417" s="1">
        <v>43683</v>
      </c>
      <c r="C417" t="s">
        <v>2255</v>
      </c>
      <c r="D417" t="s">
        <v>5281</v>
      </c>
      <c r="E417">
        <v>3</v>
      </c>
      <c r="F417" t="str">
        <f>_xlfn.XLOOKUP(orders[[#This Row],[Customer ID]],customers[Customer ID],customers[Customer Name])</f>
        <v>Gregg Hawkyens</v>
      </c>
      <c r="G417" t="str">
        <f>IF(_xlfn.XLOOKUP(orders[[#This Row],[Customer ID]],customers[Customer ID],customers[Email])=0,"",_xlfn.XLOOKUP(orders[[#This Row],[Customer ID]],customers[Customer ID],customers[Email]))</f>
        <v>ghawkyensbj@census.gov</v>
      </c>
      <c r="H417" t="str">
        <f>_xlfn.XLOOKUP(orders[[#This Row],[Customer ID]],customers[Customer ID],customers[Country])</f>
        <v>United States</v>
      </c>
      <c r="I417" t="str">
        <f>_xlfn.XLOOKUP(orders[[#This Row],[Product ID]],products[Product ID],products[Coffee Type])</f>
        <v>Robusta</v>
      </c>
      <c r="J417" t="str">
        <f>_xlfn.XLOOKUP(orders[[#This Row],[Product ID]],products[Product ID],products[Roast Type])</f>
        <v xml:space="preserve">Medium </v>
      </c>
      <c r="K417" s="2">
        <f>_xlfn.XLOOKUP(orders[[#This Row],[Product ID]],products[Product ID],products[Size kg])</f>
        <v>0.2</v>
      </c>
      <c r="L417">
        <f>_xlfn.XLOOKUP(orders[[#This Row],[Product ID]],products[Product ID],products[Unit Price])</f>
        <v>2.9849999999999999</v>
      </c>
      <c r="M417">
        <f>orders[[#This Row],[Unit Price]]*orders[[#This Row],[Quantity]]</f>
        <v>8.9550000000000001</v>
      </c>
      <c r="N417">
        <f>_xlfn.XLOOKUP(orders[[#This Row],[Product ID]],products[Product ID],products[Profit]) * orders[[#This Row],[Quantity]]</f>
        <v>0.5373</v>
      </c>
    </row>
    <row r="418" spans="1:14" x14ac:dyDescent="0.3">
      <c r="A418" t="s">
        <v>5626</v>
      </c>
      <c r="B418" s="1">
        <v>43901</v>
      </c>
      <c r="C418" t="s">
        <v>2259</v>
      </c>
      <c r="D418" t="s">
        <v>5299</v>
      </c>
      <c r="E418">
        <v>3</v>
      </c>
      <c r="F418" t="str">
        <f>_xlfn.XLOOKUP(orders[[#This Row],[Customer ID]],customers[Customer ID],customers[Customer Name])</f>
        <v>Reggis Pracy</v>
      </c>
      <c r="G418" t="str">
        <f>IF(_xlfn.XLOOKUP(orders[[#This Row],[Customer ID]],customers[Customer ID],customers[Email])=0,"",_xlfn.XLOOKUP(orders[[#This Row],[Customer ID]],customers[Customer ID],customers[Email]))</f>
        <v/>
      </c>
      <c r="H418" t="str">
        <f>_xlfn.XLOOKUP(orders[[#This Row],[Customer ID]],customers[Customer ID],customers[Country])</f>
        <v>United States</v>
      </c>
      <c r="I418" t="str">
        <f>_xlfn.XLOOKUP(orders[[#This Row],[Product ID]],products[Product ID],products[Coffee Type])</f>
        <v>Arabica</v>
      </c>
      <c r="J418" t="str">
        <f>_xlfn.XLOOKUP(orders[[#This Row],[Product ID]],products[Product ID],products[Roast Type])</f>
        <v xml:space="preserve">Light </v>
      </c>
      <c r="K418" s="2">
        <f>_xlfn.XLOOKUP(orders[[#This Row],[Product ID]],products[Product ID],products[Size kg])</f>
        <v>0.5</v>
      </c>
      <c r="L418">
        <f>_xlfn.XLOOKUP(orders[[#This Row],[Product ID]],products[Product ID],products[Unit Price])</f>
        <v>7.77</v>
      </c>
      <c r="M418">
        <f>orders[[#This Row],[Unit Price]]*orders[[#This Row],[Quantity]]</f>
        <v>23.31</v>
      </c>
      <c r="N418">
        <f>_xlfn.XLOOKUP(orders[[#This Row],[Product ID]],products[Product ID],products[Profit]) * orders[[#This Row],[Quantity]]</f>
        <v>2.0979000000000001</v>
      </c>
    </row>
    <row r="419" spans="1:14" x14ac:dyDescent="0.3">
      <c r="A419" t="s">
        <v>5627</v>
      </c>
      <c r="B419" s="1">
        <v>44457</v>
      </c>
      <c r="C419" t="s">
        <v>2263</v>
      </c>
      <c r="D419" t="s">
        <v>5306</v>
      </c>
      <c r="E419">
        <v>1</v>
      </c>
      <c r="F419" t="str">
        <f>_xlfn.XLOOKUP(orders[[#This Row],[Customer ID]],customers[Customer ID],customers[Customer Name])</f>
        <v>Paula Denis</v>
      </c>
      <c r="G419" t="str">
        <f>IF(_xlfn.XLOOKUP(orders[[#This Row],[Customer ID]],customers[Customer ID],customers[Email])=0,"",_xlfn.XLOOKUP(orders[[#This Row],[Customer ID]],customers[Customer ID],customers[Email]))</f>
        <v/>
      </c>
      <c r="H419" t="str">
        <f>_xlfn.XLOOKUP(orders[[#This Row],[Customer ID]],customers[Customer ID],customers[Country])</f>
        <v>United States</v>
      </c>
      <c r="I419" t="str">
        <f>_xlfn.XLOOKUP(orders[[#This Row],[Product ID]],products[Product ID],products[Coffee Type])</f>
        <v>Arabica</v>
      </c>
      <c r="J419" t="str">
        <f>_xlfn.XLOOKUP(orders[[#This Row],[Product ID]],products[Product ID],products[Roast Type])</f>
        <v xml:space="preserve">Light </v>
      </c>
      <c r="K419" s="2">
        <f>_xlfn.XLOOKUP(orders[[#This Row],[Product ID]],products[Product ID],products[Size kg])</f>
        <v>2.5</v>
      </c>
      <c r="L419">
        <f>_xlfn.XLOOKUP(orders[[#This Row],[Product ID]],products[Product ID],products[Unit Price])</f>
        <v>29.785</v>
      </c>
      <c r="M419">
        <f>orders[[#This Row],[Unit Price]]*orders[[#This Row],[Quantity]]</f>
        <v>29.785</v>
      </c>
      <c r="N419">
        <f>_xlfn.XLOOKUP(orders[[#This Row],[Product ID]],products[Product ID],products[Profit]) * orders[[#This Row],[Quantity]]</f>
        <v>2.6806000000000001</v>
      </c>
    </row>
    <row r="420" spans="1:14" x14ac:dyDescent="0.3">
      <c r="A420" t="s">
        <v>5628</v>
      </c>
      <c r="B420" s="1">
        <v>44142</v>
      </c>
      <c r="C420" t="s">
        <v>2267</v>
      </c>
      <c r="D420" t="s">
        <v>5306</v>
      </c>
      <c r="E420">
        <v>5</v>
      </c>
      <c r="F420" t="str">
        <f>_xlfn.XLOOKUP(orders[[#This Row],[Customer ID]],customers[Customer ID],customers[Customer Name])</f>
        <v>Broderick McGilvra</v>
      </c>
      <c r="G420" t="str">
        <f>IF(_xlfn.XLOOKUP(orders[[#This Row],[Customer ID]],customers[Customer ID],customers[Email])=0,"",_xlfn.XLOOKUP(orders[[#This Row],[Customer ID]],customers[Customer ID],customers[Email]))</f>
        <v>bmcgilvrabm@so-net.ne.jp</v>
      </c>
      <c r="H420" t="str">
        <f>_xlfn.XLOOKUP(orders[[#This Row],[Customer ID]],customers[Customer ID],customers[Country])</f>
        <v>United States</v>
      </c>
      <c r="I420" t="str">
        <f>_xlfn.XLOOKUP(orders[[#This Row],[Product ID]],products[Product ID],products[Coffee Type])</f>
        <v>Arabica</v>
      </c>
      <c r="J420" t="str">
        <f>_xlfn.XLOOKUP(orders[[#This Row],[Product ID]],products[Product ID],products[Roast Type])</f>
        <v xml:space="preserve">Light </v>
      </c>
      <c r="K420" s="2">
        <f>_xlfn.XLOOKUP(orders[[#This Row],[Product ID]],products[Product ID],products[Size kg])</f>
        <v>2.5</v>
      </c>
      <c r="L420">
        <f>_xlfn.XLOOKUP(orders[[#This Row],[Product ID]],products[Product ID],products[Unit Price])</f>
        <v>29.785</v>
      </c>
      <c r="M420">
        <f>orders[[#This Row],[Unit Price]]*orders[[#This Row],[Quantity]]</f>
        <v>148.92500000000001</v>
      </c>
      <c r="N420">
        <f>_xlfn.XLOOKUP(orders[[#This Row],[Product ID]],products[Product ID],products[Profit]) * orders[[#This Row],[Quantity]]</f>
        <v>13.403</v>
      </c>
    </row>
    <row r="421" spans="1:14" x14ac:dyDescent="0.3">
      <c r="A421" t="s">
        <v>5629</v>
      </c>
      <c r="B421" s="1">
        <v>44739</v>
      </c>
      <c r="C421" t="s">
        <v>2271</v>
      </c>
      <c r="D421" t="s">
        <v>5232</v>
      </c>
      <c r="E421">
        <v>1</v>
      </c>
      <c r="F421" t="str">
        <f>_xlfn.XLOOKUP(orders[[#This Row],[Customer ID]],customers[Customer ID],customers[Customer Name])</f>
        <v>Annabella Danzey</v>
      </c>
      <c r="G421" t="str">
        <f>IF(_xlfn.XLOOKUP(orders[[#This Row],[Customer ID]],customers[Customer ID],customers[Email])=0,"",_xlfn.XLOOKUP(orders[[#This Row],[Customer ID]],customers[Customer ID],customers[Email]))</f>
        <v>adanzeybn@github.com</v>
      </c>
      <c r="H421" t="str">
        <f>_xlfn.XLOOKUP(orders[[#This Row],[Customer ID]],customers[Customer ID],customers[Country])</f>
        <v>United States</v>
      </c>
      <c r="I421" t="str">
        <f>_xlfn.XLOOKUP(orders[[#This Row],[Product ID]],products[Product ID],products[Coffee Type])</f>
        <v>Liberica</v>
      </c>
      <c r="J421" t="str">
        <f>_xlfn.XLOOKUP(orders[[#This Row],[Product ID]],products[Product ID],products[Roast Type])</f>
        <v xml:space="preserve">Medium </v>
      </c>
      <c r="K421" s="2">
        <f>_xlfn.XLOOKUP(orders[[#This Row],[Product ID]],products[Product ID],products[Size kg])</f>
        <v>0.5</v>
      </c>
      <c r="L421">
        <f>_xlfn.XLOOKUP(orders[[#This Row],[Product ID]],products[Product ID],products[Unit Price])</f>
        <v>8.73</v>
      </c>
      <c r="M421">
        <f>orders[[#This Row],[Unit Price]]*orders[[#This Row],[Quantity]]</f>
        <v>8.73</v>
      </c>
      <c r="N421">
        <f>_xlfn.XLOOKUP(orders[[#This Row],[Product ID]],products[Product ID],products[Profit]) * orders[[#This Row],[Quantity]]</f>
        <v>1.1349</v>
      </c>
    </row>
    <row r="422" spans="1:14" x14ac:dyDescent="0.3">
      <c r="A422" t="s">
        <v>5630</v>
      </c>
      <c r="B422" s="1">
        <v>43866</v>
      </c>
      <c r="C422" t="s">
        <v>2029</v>
      </c>
      <c r="D422" t="s">
        <v>5259</v>
      </c>
      <c r="E422">
        <v>4</v>
      </c>
      <c r="F422" t="str">
        <f>_xlfn.XLOOKUP(orders[[#This Row],[Customer ID]],customers[Customer ID],customers[Customer Name])</f>
        <v>Terri Farra</v>
      </c>
      <c r="G422" t="str">
        <f>IF(_xlfn.XLOOKUP(orders[[#This Row],[Customer ID]],customers[Customer ID],customers[Email])=0,"",_xlfn.XLOOKUP(orders[[#This Row],[Customer ID]],customers[Customer ID],customers[Email]))</f>
        <v>tfarraac@behance.net</v>
      </c>
      <c r="H422" t="str">
        <f>_xlfn.XLOOKUP(orders[[#This Row],[Customer ID]],customers[Customer ID],customers[Country])</f>
        <v>United States</v>
      </c>
      <c r="I422" t="str">
        <f>_xlfn.XLOOKUP(orders[[#This Row],[Product ID]],products[Product ID],products[Coffee Type])</f>
        <v>Liberica</v>
      </c>
      <c r="J422" t="str">
        <f>_xlfn.XLOOKUP(orders[[#This Row],[Product ID]],products[Product ID],products[Roast Type])</f>
        <v xml:space="preserve">Dark </v>
      </c>
      <c r="K422" s="2">
        <f>_xlfn.XLOOKUP(orders[[#This Row],[Product ID]],products[Product ID],products[Size kg])</f>
        <v>0.5</v>
      </c>
      <c r="L422">
        <f>_xlfn.XLOOKUP(orders[[#This Row],[Product ID]],products[Product ID],products[Unit Price])</f>
        <v>7.77</v>
      </c>
      <c r="M422">
        <f>orders[[#This Row],[Unit Price]]*orders[[#This Row],[Quantity]]</f>
        <v>31.08</v>
      </c>
      <c r="N422">
        <f>_xlfn.XLOOKUP(orders[[#This Row],[Product ID]],products[Product ID],products[Profit]) * orders[[#This Row],[Quantity]]</f>
        <v>4.0404</v>
      </c>
    </row>
    <row r="423" spans="1:14" x14ac:dyDescent="0.3">
      <c r="A423" t="s">
        <v>5630</v>
      </c>
      <c r="B423" s="1">
        <v>43866</v>
      </c>
      <c r="C423" t="s">
        <v>2029</v>
      </c>
      <c r="D423" t="s">
        <v>5256</v>
      </c>
      <c r="E423">
        <v>6</v>
      </c>
      <c r="F423" t="str">
        <f>_xlfn.XLOOKUP(orders[[#This Row],[Customer ID]],customers[Customer ID],customers[Customer Name])</f>
        <v>Terri Farra</v>
      </c>
      <c r="G423" t="str">
        <f>IF(_xlfn.XLOOKUP(orders[[#This Row],[Customer ID]],customers[Customer ID],customers[Email])=0,"",_xlfn.XLOOKUP(orders[[#This Row],[Customer ID]],customers[Customer ID],customers[Email]))</f>
        <v>tfarraac@behance.net</v>
      </c>
      <c r="H423" t="str">
        <f>_xlfn.XLOOKUP(orders[[#This Row],[Customer ID]],customers[Customer ID],customers[Country])</f>
        <v>United States</v>
      </c>
      <c r="I423" t="str">
        <f>_xlfn.XLOOKUP(orders[[#This Row],[Product ID]],products[Product ID],products[Coffee Type])</f>
        <v>Arabica</v>
      </c>
      <c r="J423" t="str">
        <f>_xlfn.XLOOKUP(orders[[#This Row],[Product ID]],products[Product ID],products[Roast Type])</f>
        <v xml:space="preserve">Dark </v>
      </c>
      <c r="K423" s="2">
        <f>_xlfn.XLOOKUP(orders[[#This Row],[Product ID]],products[Product ID],products[Size kg])</f>
        <v>2.5</v>
      </c>
      <c r="L423">
        <f>_xlfn.XLOOKUP(orders[[#This Row],[Product ID]],products[Product ID],products[Unit Price])</f>
        <v>22.885000000000002</v>
      </c>
      <c r="M423">
        <f>orders[[#This Row],[Unit Price]]*orders[[#This Row],[Quantity]]</f>
        <v>137.31</v>
      </c>
      <c r="N423">
        <f>_xlfn.XLOOKUP(orders[[#This Row],[Product ID]],products[Product ID],products[Profit]) * orders[[#This Row],[Quantity]]</f>
        <v>12.357600000000001</v>
      </c>
    </row>
    <row r="424" spans="1:14" x14ac:dyDescent="0.3">
      <c r="A424" t="s">
        <v>5631</v>
      </c>
      <c r="B424" s="1">
        <v>43868</v>
      </c>
      <c r="C424" t="s">
        <v>2286</v>
      </c>
      <c r="D424" t="s">
        <v>5228</v>
      </c>
      <c r="E424">
        <v>5</v>
      </c>
      <c r="F424" t="str">
        <f>_xlfn.XLOOKUP(orders[[#This Row],[Customer ID]],customers[Customer ID],customers[Customer Name])</f>
        <v>Nevins Glowacz</v>
      </c>
      <c r="G424" t="str">
        <f>IF(_xlfn.XLOOKUP(orders[[#This Row],[Customer ID]],customers[Customer ID],customers[Email])=0,"",_xlfn.XLOOKUP(orders[[#This Row],[Customer ID]],customers[Customer ID],customers[Email]))</f>
        <v/>
      </c>
      <c r="H424" t="str">
        <f>_xlfn.XLOOKUP(orders[[#This Row],[Customer ID]],customers[Customer ID],customers[Country])</f>
        <v>United States</v>
      </c>
      <c r="I424" t="str">
        <f>_xlfn.XLOOKUP(orders[[#This Row],[Product ID]],products[Product ID],products[Coffee Type])</f>
        <v>Arabica</v>
      </c>
      <c r="J424" t="str">
        <f>_xlfn.XLOOKUP(orders[[#This Row],[Product ID]],products[Product ID],products[Roast Type])</f>
        <v xml:space="preserve">Dark </v>
      </c>
      <c r="K424" s="2">
        <f>_xlfn.XLOOKUP(orders[[#This Row],[Product ID]],products[Product ID],products[Size kg])</f>
        <v>0.5</v>
      </c>
      <c r="L424">
        <f>_xlfn.XLOOKUP(orders[[#This Row],[Product ID]],products[Product ID],products[Unit Price])</f>
        <v>5.97</v>
      </c>
      <c r="M424">
        <f>orders[[#This Row],[Unit Price]]*orders[[#This Row],[Quantity]]</f>
        <v>29.849999999999998</v>
      </c>
      <c r="N424">
        <f>_xlfn.XLOOKUP(orders[[#This Row],[Product ID]],products[Product ID],products[Profit]) * orders[[#This Row],[Quantity]]</f>
        <v>2.6865000000000001</v>
      </c>
    </row>
    <row r="425" spans="1:14" x14ac:dyDescent="0.3">
      <c r="A425" t="s">
        <v>5632</v>
      </c>
      <c r="B425" s="1">
        <v>44183</v>
      </c>
      <c r="C425" t="s">
        <v>2291</v>
      </c>
      <c r="D425" t="s">
        <v>5197</v>
      </c>
      <c r="E425">
        <v>3</v>
      </c>
      <c r="F425" t="str">
        <f>_xlfn.XLOOKUP(orders[[#This Row],[Customer ID]],customers[Customer ID],customers[Customer Name])</f>
        <v>Adelice Isabell</v>
      </c>
      <c r="G425" t="str">
        <f>IF(_xlfn.XLOOKUP(orders[[#This Row],[Customer ID]],customers[Customer ID],customers[Email])=0,"",_xlfn.XLOOKUP(orders[[#This Row],[Customer ID]],customers[Customer ID],customers[Email]))</f>
        <v/>
      </c>
      <c r="H425" t="str">
        <f>_xlfn.XLOOKUP(orders[[#This Row],[Customer ID]],customers[Customer ID],customers[Country])</f>
        <v>United States</v>
      </c>
      <c r="I425" t="str">
        <f>_xlfn.XLOOKUP(orders[[#This Row],[Product ID]],products[Product ID],products[Coffee Type])</f>
        <v>Robusta</v>
      </c>
      <c r="J425" t="str">
        <f>_xlfn.XLOOKUP(orders[[#This Row],[Product ID]],products[Product ID],products[Roast Type])</f>
        <v xml:space="preserve">Medium </v>
      </c>
      <c r="K425" s="2">
        <f>_xlfn.XLOOKUP(orders[[#This Row],[Product ID]],products[Product ID],products[Size kg])</f>
        <v>0.5</v>
      </c>
      <c r="L425">
        <f>_xlfn.XLOOKUP(orders[[#This Row],[Product ID]],products[Product ID],products[Unit Price])</f>
        <v>5.97</v>
      </c>
      <c r="M425">
        <f>orders[[#This Row],[Unit Price]]*orders[[#This Row],[Quantity]]</f>
        <v>17.91</v>
      </c>
      <c r="N425">
        <f>_xlfn.XLOOKUP(orders[[#This Row],[Product ID]],products[Product ID],products[Profit]) * orders[[#This Row],[Quantity]]</f>
        <v>1.0746</v>
      </c>
    </row>
    <row r="426" spans="1:14" x14ac:dyDescent="0.3">
      <c r="A426" t="s">
        <v>5633</v>
      </c>
      <c r="B426" s="1">
        <v>44431</v>
      </c>
      <c r="C426" t="s">
        <v>2295</v>
      </c>
      <c r="D426" t="s">
        <v>5289</v>
      </c>
      <c r="E426">
        <v>3</v>
      </c>
      <c r="F426" t="str">
        <f>_xlfn.XLOOKUP(orders[[#This Row],[Customer ID]],customers[Customer ID],customers[Customer Name])</f>
        <v>Yulma Dombrell</v>
      </c>
      <c r="G426" t="str">
        <f>IF(_xlfn.XLOOKUP(orders[[#This Row],[Customer ID]],customers[Customer ID],customers[Email])=0,"",_xlfn.XLOOKUP(orders[[#This Row],[Customer ID]],customers[Customer ID],customers[Email]))</f>
        <v>ydombrellbs@dedecms.com</v>
      </c>
      <c r="H426" t="str">
        <f>_xlfn.XLOOKUP(orders[[#This Row],[Customer ID]],customers[Customer ID],customers[Country])</f>
        <v>United States</v>
      </c>
      <c r="I426" t="str">
        <f>_xlfn.XLOOKUP(orders[[#This Row],[Product ID]],products[Product ID],products[Coffee Type])</f>
        <v>Excelsa</v>
      </c>
      <c r="J426" t="str">
        <f>_xlfn.XLOOKUP(orders[[#This Row],[Product ID]],products[Product ID],products[Roast Type])</f>
        <v xml:space="preserve">Light </v>
      </c>
      <c r="K426" s="2">
        <f>_xlfn.XLOOKUP(orders[[#This Row],[Product ID]],products[Product ID],products[Size kg])</f>
        <v>0.5</v>
      </c>
      <c r="L426">
        <f>_xlfn.XLOOKUP(orders[[#This Row],[Product ID]],products[Product ID],products[Unit Price])</f>
        <v>8.91</v>
      </c>
      <c r="M426">
        <f>orders[[#This Row],[Unit Price]]*orders[[#This Row],[Quantity]]</f>
        <v>26.73</v>
      </c>
      <c r="N426">
        <f>_xlfn.XLOOKUP(orders[[#This Row],[Product ID]],products[Product ID],products[Profit]) * orders[[#This Row],[Quantity]]</f>
        <v>2.9402999999999997</v>
      </c>
    </row>
    <row r="427" spans="1:14" x14ac:dyDescent="0.3">
      <c r="A427" t="s">
        <v>5634</v>
      </c>
      <c r="B427" s="1">
        <v>44428</v>
      </c>
      <c r="C427" t="s">
        <v>2300</v>
      </c>
      <c r="D427" t="s">
        <v>5291</v>
      </c>
      <c r="E427">
        <v>2</v>
      </c>
      <c r="F427" t="str">
        <f>_xlfn.XLOOKUP(orders[[#This Row],[Customer ID]],customers[Customer ID],customers[Customer Name])</f>
        <v>Alric Darth</v>
      </c>
      <c r="G427" t="str">
        <f>IF(_xlfn.XLOOKUP(orders[[#This Row],[Customer ID]],customers[Customer ID],customers[Email])=0,"",_xlfn.XLOOKUP(orders[[#This Row],[Customer ID]],customers[Customer ID],customers[Email]))</f>
        <v>adarthbt@t.co</v>
      </c>
      <c r="H427" t="str">
        <f>_xlfn.XLOOKUP(orders[[#This Row],[Customer ID]],customers[Customer ID],customers[Country])</f>
        <v>United States</v>
      </c>
      <c r="I427" t="str">
        <f>_xlfn.XLOOKUP(orders[[#This Row],[Product ID]],products[Product ID],products[Coffee Type])</f>
        <v>Robusta</v>
      </c>
      <c r="J427" t="str">
        <f>_xlfn.XLOOKUP(orders[[#This Row],[Product ID]],products[Product ID],products[Roast Type])</f>
        <v xml:space="preserve">Dark </v>
      </c>
      <c r="K427" s="2">
        <f>_xlfn.XLOOKUP(orders[[#This Row],[Product ID]],products[Product ID],products[Size kg])</f>
        <v>1</v>
      </c>
      <c r="L427">
        <f>_xlfn.XLOOKUP(orders[[#This Row],[Product ID]],products[Product ID],products[Unit Price])</f>
        <v>8.9499999999999993</v>
      </c>
      <c r="M427">
        <f>orders[[#This Row],[Unit Price]]*orders[[#This Row],[Quantity]]</f>
        <v>17.899999999999999</v>
      </c>
      <c r="N427">
        <f>_xlfn.XLOOKUP(orders[[#This Row],[Product ID]],products[Product ID],products[Profit]) * orders[[#This Row],[Quantity]]</f>
        <v>1.0740000000000001</v>
      </c>
    </row>
    <row r="428" spans="1:14" x14ac:dyDescent="0.3">
      <c r="A428" t="s">
        <v>5635</v>
      </c>
      <c r="B428" s="1">
        <v>43556</v>
      </c>
      <c r="C428" t="s">
        <v>2305</v>
      </c>
      <c r="D428" t="s">
        <v>5293</v>
      </c>
      <c r="E428">
        <v>4</v>
      </c>
      <c r="F428" t="str">
        <f>_xlfn.XLOOKUP(orders[[#This Row],[Customer ID]],customers[Customer ID],customers[Customer Name])</f>
        <v>Manuel Darrigoe</v>
      </c>
      <c r="G428" t="str">
        <f>IF(_xlfn.XLOOKUP(orders[[#This Row],[Customer ID]],customers[Customer ID],customers[Email])=0,"",_xlfn.XLOOKUP(orders[[#This Row],[Customer ID]],customers[Customer ID],customers[Email]))</f>
        <v>mdarrigoebu@hud.gov</v>
      </c>
      <c r="H428" t="str">
        <f>_xlfn.XLOOKUP(orders[[#This Row],[Customer ID]],customers[Customer ID],customers[Country])</f>
        <v>Ireland</v>
      </c>
      <c r="I428" t="str">
        <f>_xlfn.XLOOKUP(orders[[#This Row],[Product ID]],products[Product ID],products[Coffee Type])</f>
        <v>Robusta</v>
      </c>
      <c r="J428" t="str">
        <f>_xlfn.XLOOKUP(orders[[#This Row],[Product ID]],products[Product ID],products[Roast Type])</f>
        <v xml:space="preserve">Light </v>
      </c>
      <c r="K428" s="2">
        <f>_xlfn.XLOOKUP(orders[[#This Row],[Product ID]],products[Product ID],products[Size kg])</f>
        <v>0.2</v>
      </c>
      <c r="L428">
        <f>_xlfn.XLOOKUP(orders[[#This Row],[Product ID]],products[Product ID],products[Unit Price])</f>
        <v>3.585</v>
      </c>
      <c r="M428">
        <f>orders[[#This Row],[Unit Price]]*orders[[#This Row],[Quantity]]</f>
        <v>14.34</v>
      </c>
      <c r="N428">
        <f>_xlfn.XLOOKUP(orders[[#This Row],[Product ID]],products[Product ID],products[Profit]) * orders[[#This Row],[Quantity]]</f>
        <v>0.86040000000000005</v>
      </c>
    </row>
    <row r="429" spans="1:14" x14ac:dyDescent="0.3">
      <c r="A429" t="s">
        <v>5636</v>
      </c>
      <c r="B429" s="1">
        <v>44224</v>
      </c>
      <c r="C429" t="s">
        <v>2312</v>
      </c>
      <c r="D429" t="s">
        <v>5286</v>
      </c>
      <c r="E429">
        <v>3</v>
      </c>
      <c r="F429" t="str">
        <f>_xlfn.XLOOKUP(orders[[#This Row],[Customer ID]],customers[Customer ID],customers[Customer Name])</f>
        <v>Kynthia Berick</v>
      </c>
      <c r="G429" t="str">
        <f>IF(_xlfn.XLOOKUP(orders[[#This Row],[Customer ID]],customers[Customer ID],customers[Email])=0,"",_xlfn.XLOOKUP(orders[[#This Row],[Customer ID]],customers[Customer ID],customers[Email]))</f>
        <v/>
      </c>
      <c r="H429" t="str">
        <f>_xlfn.XLOOKUP(orders[[#This Row],[Customer ID]],customers[Customer ID],customers[Country])</f>
        <v>United States</v>
      </c>
      <c r="I429" t="str">
        <f>_xlfn.XLOOKUP(orders[[#This Row],[Product ID]],products[Product ID],products[Coffee Type])</f>
        <v>Arabica</v>
      </c>
      <c r="J429" t="str">
        <f>_xlfn.XLOOKUP(orders[[#This Row],[Product ID]],products[Product ID],products[Roast Type])</f>
        <v xml:space="preserve">Medium </v>
      </c>
      <c r="K429" s="2">
        <f>_xlfn.XLOOKUP(orders[[#This Row],[Product ID]],products[Product ID],products[Size kg])</f>
        <v>2.5</v>
      </c>
      <c r="L429">
        <f>_xlfn.XLOOKUP(orders[[#This Row],[Product ID]],products[Product ID],products[Unit Price])</f>
        <v>25.875</v>
      </c>
      <c r="M429">
        <f>orders[[#This Row],[Unit Price]]*orders[[#This Row],[Quantity]]</f>
        <v>77.625</v>
      </c>
      <c r="N429">
        <f>_xlfn.XLOOKUP(orders[[#This Row],[Product ID]],products[Product ID],products[Profit]) * orders[[#This Row],[Quantity]]</f>
        <v>6.9861000000000004</v>
      </c>
    </row>
    <row r="430" spans="1:14" x14ac:dyDescent="0.3">
      <c r="A430" t="s">
        <v>5637</v>
      </c>
      <c r="B430" s="1">
        <v>43759</v>
      </c>
      <c r="C430" t="s">
        <v>2316</v>
      </c>
      <c r="D430" t="s">
        <v>5297</v>
      </c>
      <c r="E430">
        <v>5</v>
      </c>
      <c r="F430" t="str">
        <f>_xlfn.XLOOKUP(orders[[#This Row],[Customer ID]],customers[Customer ID],customers[Customer Name])</f>
        <v>Minetta Ackrill</v>
      </c>
      <c r="G430" t="str">
        <f>IF(_xlfn.XLOOKUP(orders[[#This Row],[Customer ID]],customers[Customer ID],customers[Email])=0,"",_xlfn.XLOOKUP(orders[[#This Row],[Customer ID]],customers[Customer ID],customers[Email]))</f>
        <v>mackrillbw@bandcamp.com</v>
      </c>
      <c r="H430" t="str">
        <f>_xlfn.XLOOKUP(orders[[#This Row],[Customer ID]],customers[Customer ID],customers[Country])</f>
        <v>United States</v>
      </c>
      <c r="I430" t="str">
        <f>_xlfn.XLOOKUP(orders[[#This Row],[Product ID]],products[Product ID],products[Coffee Type])</f>
        <v>Robusta</v>
      </c>
      <c r="J430" t="str">
        <f>_xlfn.XLOOKUP(orders[[#This Row],[Product ID]],products[Product ID],products[Roast Type])</f>
        <v xml:space="preserve">Light </v>
      </c>
      <c r="K430" s="2">
        <f>_xlfn.XLOOKUP(orders[[#This Row],[Product ID]],products[Product ID],products[Size kg])</f>
        <v>1</v>
      </c>
      <c r="L430">
        <f>_xlfn.XLOOKUP(orders[[#This Row],[Product ID]],products[Product ID],products[Unit Price])</f>
        <v>11.95</v>
      </c>
      <c r="M430">
        <f>orders[[#This Row],[Unit Price]]*orders[[#This Row],[Quantity]]</f>
        <v>59.75</v>
      </c>
      <c r="N430">
        <f>_xlfn.XLOOKUP(orders[[#This Row],[Product ID]],products[Product ID],products[Profit]) * orders[[#This Row],[Quantity]]</f>
        <v>3.585</v>
      </c>
    </row>
    <row r="431" spans="1:14" x14ac:dyDescent="0.3">
      <c r="A431" t="s">
        <v>5638</v>
      </c>
      <c r="B431" s="1">
        <v>44367</v>
      </c>
      <c r="C431" t="s">
        <v>2029</v>
      </c>
      <c r="D431" t="s">
        <v>5186</v>
      </c>
      <c r="E431">
        <v>6</v>
      </c>
      <c r="F431" t="str">
        <f>_xlfn.XLOOKUP(orders[[#This Row],[Customer ID]],customers[Customer ID],customers[Customer Name])</f>
        <v>Terri Farra</v>
      </c>
      <c r="G431" t="str">
        <f>IF(_xlfn.XLOOKUP(orders[[#This Row],[Customer ID]],customers[Customer ID],customers[Email])=0,"",_xlfn.XLOOKUP(orders[[#This Row],[Customer ID]],customers[Customer ID],customers[Email]))</f>
        <v>tfarraac@behance.net</v>
      </c>
      <c r="H431" t="str">
        <f>_xlfn.XLOOKUP(orders[[#This Row],[Customer ID]],customers[Customer ID],customers[Country])</f>
        <v>United States</v>
      </c>
      <c r="I431" t="str">
        <f>_xlfn.XLOOKUP(orders[[#This Row],[Product ID]],products[Product ID],products[Coffee Type])</f>
        <v>Arabica</v>
      </c>
      <c r="J431" t="str">
        <f>_xlfn.XLOOKUP(orders[[#This Row],[Product ID]],products[Product ID],products[Roast Type])</f>
        <v xml:space="preserve">Light </v>
      </c>
      <c r="K431" s="2">
        <f>_xlfn.XLOOKUP(orders[[#This Row],[Product ID]],products[Product ID],products[Size kg])</f>
        <v>1</v>
      </c>
      <c r="L431">
        <f>_xlfn.XLOOKUP(orders[[#This Row],[Product ID]],products[Product ID],products[Unit Price])</f>
        <v>12.95</v>
      </c>
      <c r="M431">
        <f>orders[[#This Row],[Unit Price]]*orders[[#This Row],[Quantity]]</f>
        <v>77.699999999999989</v>
      </c>
      <c r="N431">
        <f>_xlfn.XLOOKUP(orders[[#This Row],[Product ID]],products[Product ID],products[Profit]) * orders[[#This Row],[Quantity]]</f>
        <v>6.9930000000000003</v>
      </c>
    </row>
    <row r="432" spans="1:14" x14ac:dyDescent="0.3">
      <c r="A432" t="s">
        <v>5639</v>
      </c>
      <c r="B432" s="1">
        <v>44504</v>
      </c>
      <c r="C432" t="s">
        <v>2327</v>
      </c>
      <c r="D432" t="s">
        <v>5245</v>
      </c>
      <c r="E432">
        <v>2</v>
      </c>
      <c r="F432" t="str">
        <f>_xlfn.XLOOKUP(orders[[#This Row],[Customer ID]],customers[Customer ID],customers[Customer Name])</f>
        <v>Melosa Kippen</v>
      </c>
      <c r="G432" t="str">
        <f>IF(_xlfn.XLOOKUP(orders[[#This Row],[Customer ID]],customers[Customer ID],customers[Email])=0,"",_xlfn.XLOOKUP(orders[[#This Row],[Customer ID]],customers[Customer ID],customers[Email]))</f>
        <v>mkippenby@dion.ne.jp</v>
      </c>
      <c r="H432" t="str">
        <f>_xlfn.XLOOKUP(orders[[#This Row],[Customer ID]],customers[Customer ID],customers[Country])</f>
        <v>United States</v>
      </c>
      <c r="I432" t="str">
        <f>_xlfn.XLOOKUP(orders[[#This Row],[Product ID]],products[Product ID],products[Coffee Type])</f>
        <v>Robusta</v>
      </c>
      <c r="J432" t="str">
        <f>_xlfn.XLOOKUP(orders[[#This Row],[Product ID]],products[Product ID],products[Roast Type])</f>
        <v xml:space="preserve">Dark </v>
      </c>
      <c r="K432" s="2">
        <f>_xlfn.XLOOKUP(orders[[#This Row],[Product ID]],products[Product ID],products[Size kg])</f>
        <v>0.2</v>
      </c>
      <c r="L432">
        <f>_xlfn.XLOOKUP(orders[[#This Row],[Product ID]],products[Product ID],products[Unit Price])</f>
        <v>2.6850000000000001</v>
      </c>
      <c r="M432">
        <f>orders[[#This Row],[Unit Price]]*orders[[#This Row],[Quantity]]</f>
        <v>5.37</v>
      </c>
      <c r="N432">
        <f>_xlfn.XLOOKUP(orders[[#This Row],[Product ID]],products[Product ID],products[Profit]) * orders[[#This Row],[Quantity]]</f>
        <v>0.32219999999999999</v>
      </c>
    </row>
    <row r="433" spans="1:14" x14ac:dyDescent="0.3">
      <c r="A433" t="s">
        <v>5640</v>
      </c>
      <c r="B433" s="1">
        <v>44291</v>
      </c>
      <c r="C433" t="s">
        <v>2333</v>
      </c>
      <c r="D433" t="s">
        <v>5471</v>
      </c>
      <c r="E433">
        <v>3</v>
      </c>
      <c r="F433" t="str">
        <f>_xlfn.XLOOKUP(orders[[#This Row],[Customer ID]],customers[Customer ID],customers[Customer Name])</f>
        <v>Witty Ranson</v>
      </c>
      <c r="G433" t="str">
        <f>IF(_xlfn.XLOOKUP(orders[[#This Row],[Customer ID]],customers[Customer ID],customers[Email])=0,"",_xlfn.XLOOKUP(orders[[#This Row],[Customer ID]],customers[Customer ID],customers[Email]))</f>
        <v>wransonbz@ted.com</v>
      </c>
      <c r="H433" t="str">
        <f>_xlfn.XLOOKUP(orders[[#This Row],[Customer ID]],customers[Customer ID],customers[Country])</f>
        <v>Ireland</v>
      </c>
      <c r="I433" t="str">
        <f>_xlfn.XLOOKUP(orders[[#This Row],[Product ID]],products[Product ID],products[Coffee Type])</f>
        <v>Excelsa</v>
      </c>
      <c r="J433" t="str">
        <f>_xlfn.XLOOKUP(orders[[#This Row],[Product ID]],products[Product ID],products[Roast Type])</f>
        <v xml:space="preserve">Dark </v>
      </c>
      <c r="K433" s="2">
        <f>_xlfn.XLOOKUP(orders[[#This Row],[Product ID]],products[Product ID],products[Size kg])</f>
        <v>2.5</v>
      </c>
      <c r="L433">
        <f>_xlfn.XLOOKUP(orders[[#This Row],[Product ID]],products[Product ID],products[Unit Price])</f>
        <v>27.945</v>
      </c>
      <c r="M433">
        <f>orders[[#This Row],[Unit Price]]*orders[[#This Row],[Quantity]]</f>
        <v>83.835000000000008</v>
      </c>
      <c r="N433">
        <f>_xlfn.XLOOKUP(orders[[#This Row],[Product ID]],products[Product ID],products[Profit]) * orders[[#This Row],[Quantity]]</f>
        <v>9.2219999999999995</v>
      </c>
    </row>
    <row r="434" spans="1:14" x14ac:dyDescent="0.3">
      <c r="A434" t="s">
        <v>5641</v>
      </c>
      <c r="B434" s="1">
        <v>43808</v>
      </c>
      <c r="C434" t="s">
        <v>2340</v>
      </c>
      <c r="D434" t="s">
        <v>5221</v>
      </c>
      <c r="E434">
        <v>2</v>
      </c>
      <c r="F434" t="str">
        <f>_xlfn.XLOOKUP(orders[[#This Row],[Customer ID]],customers[Customer ID],customers[Customer Name])</f>
        <v>Rod Gowdie</v>
      </c>
      <c r="G434" t="str">
        <f>IF(_xlfn.XLOOKUP(orders[[#This Row],[Customer ID]],customers[Customer ID],customers[Email])=0,"",_xlfn.XLOOKUP(orders[[#This Row],[Customer ID]],customers[Customer ID],customers[Email]))</f>
        <v/>
      </c>
      <c r="H434" t="str">
        <f>_xlfn.XLOOKUP(orders[[#This Row],[Customer ID]],customers[Customer ID],customers[Country])</f>
        <v>United States</v>
      </c>
      <c r="I434" t="str">
        <f>_xlfn.XLOOKUP(orders[[#This Row],[Product ID]],products[Product ID],products[Coffee Type])</f>
        <v>Arabica</v>
      </c>
      <c r="J434" t="str">
        <f>_xlfn.XLOOKUP(orders[[#This Row],[Product ID]],products[Product ID],products[Roast Type])</f>
        <v xml:space="preserve">Medium </v>
      </c>
      <c r="K434" s="2">
        <f>_xlfn.XLOOKUP(orders[[#This Row],[Product ID]],products[Product ID],products[Size kg])</f>
        <v>1</v>
      </c>
      <c r="L434">
        <f>_xlfn.XLOOKUP(orders[[#This Row],[Product ID]],products[Product ID],products[Unit Price])</f>
        <v>11.25</v>
      </c>
      <c r="M434">
        <f>orders[[#This Row],[Unit Price]]*orders[[#This Row],[Quantity]]</f>
        <v>22.5</v>
      </c>
      <c r="N434">
        <f>_xlfn.XLOOKUP(orders[[#This Row],[Product ID]],products[Product ID],products[Profit]) * orders[[#This Row],[Quantity]]</f>
        <v>2.0249999999999999</v>
      </c>
    </row>
    <row r="435" spans="1:14" x14ac:dyDescent="0.3">
      <c r="A435" t="s">
        <v>5642</v>
      </c>
      <c r="B435" s="1">
        <v>44563</v>
      </c>
      <c r="C435" t="s">
        <v>2344</v>
      </c>
      <c r="D435" t="s">
        <v>5302</v>
      </c>
      <c r="E435">
        <v>6</v>
      </c>
      <c r="F435" t="str">
        <f>_xlfn.XLOOKUP(orders[[#This Row],[Customer ID]],customers[Customer ID],customers[Customer Name])</f>
        <v>Lemuel Rignold</v>
      </c>
      <c r="G435" t="str">
        <f>IF(_xlfn.XLOOKUP(orders[[#This Row],[Customer ID]],customers[Customer ID],customers[Email])=0,"",_xlfn.XLOOKUP(orders[[#This Row],[Customer ID]],customers[Customer ID],customers[Email]))</f>
        <v>lrignoldc1@miibeian.gov.cn</v>
      </c>
      <c r="H435" t="str">
        <f>_xlfn.XLOOKUP(orders[[#This Row],[Customer ID]],customers[Customer ID],customers[Country])</f>
        <v>United States</v>
      </c>
      <c r="I435" t="str">
        <f>_xlfn.XLOOKUP(orders[[#This Row],[Product ID]],products[Product ID],products[Coffee Type])</f>
        <v>Liberica</v>
      </c>
      <c r="J435" t="str">
        <f>_xlfn.XLOOKUP(orders[[#This Row],[Product ID]],products[Product ID],products[Roast Type])</f>
        <v xml:space="preserve">Medium </v>
      </c>
      <c r="K435" s="2">
        <f>_xlfn.XLOOKUP(orders[[#This Row],[Product ID]],products[Product ID],products[Size kg])</f>
        <v>2.5</v>
      </c>
      <c r="L435">
        <f>_xlfn.XLOOKUP(orders[[#This Row],[Product ID]],products[Product ID],products[Unit Price])</f>
        <v>33.465000000000003</v>
      </c>
      <c r="M435">
        <f>orders[[#This Row],[Unit Price]]*orders[[#This Row],[Quantity]]</f>
        <v>200.79000000000002</v>
      </c>
      <c r="N435">
        <f>_xlfn.XLOOKUP(orders[[#This Row],[Product ID]],products[Product ID],products[Profit]) * orders[[#This Row],[Quantity]]</f>
        <v>26.102399999999996</v>
      </c>
    </row>
    <row r="436" spans="1:14" x14ac:dyDescent="0.3">
      <c r="A436" t="s">
        <v>5643</v>
      </c>
      <c r="B436" s="1">
        <v>43807</v>
      </c>
      <c r="C436" t="s">
        <v>2349</v>
      </c>
      <c r="D436" t="s">
        <v>5221</v>
      </c>
      <c r="E436">
        <v>6</v>
      </c>
      <c r="F436" t="str">
        <f>_xlfn.XLOOKUP(orders[[#This Row],[Customer ID]],customers[Customer ID],customers[Customer Name])</f>
        <v>Nevsa Fields</v>
      </c>
      <c r="G436" t="str">
        <f>IF(_xlfn.XLOOKUP(orders[[#This Row],[Customer ID]],customers[Customer ID],customers[Email])=0,"",_xlfn.XLOOKUP(orders[[#This Row],[Customer ID]],customers[Customer ID],customers[Email]))</f>
        <v/>
      </c>
      <c r="H436" t="str">
        <f>_xlfn.XLOOKUP(orders[[#This Row],[Customer ID]],customers[Customer ID],customers[Country])</f>
        <v>United States</v>
      </c>
      <c r="I436" t="str">
        <f>_xlfn.XLOOKUP(orders[[#This Row],[Product ID]],products[Product ID],products[Coffee Type])</f>
        <v>Arabica</v>
      </c>
      <c r="J436" t="str">
        <f>_xlfn.XLOOKUP(orders[[#This Row],[Product ID]],products[Product ID],products[Roast Type])</f>
        <v xml:space="preserve">Medium </v>
      </c>
      <c r="K436" s="2">
        <f>_xlfn.XLOOKUP(orders[[#This Row],[Product ID]],products[Product ID],products[Size kg])</f>
        <v>1</v>
      </c>
      <c r="L436">
        <f>_xlfn.XLOOKUP(orders[[#This Row],[Product ID]],products[Product ID],products[Unit Price])</f>
        <v>11.25</v>
      </c>
      <c r="M436">
        <f>orders[[#This Row],[Unit Price]]*orders[[#This Row],[Quantity]]</f>
        <v>67.5</v>
      </c>
      <c r="N436">
        <f>_xlfn.XLOOKUP(orders[[#This Row],[Product ID]],products[Product ID],products[Profit]) * orders[[#This Row],[Quantity]]</f>
        <v>6.0749999999999993</v>
      </c>
    </row>
    <row r="437" spans="1:14" x14ac:dyDescent="0.3">
      <c r="A437" t="s">
        <v>5644</v>
      </c>
      <c r="B437" s="1">
        <v>44528</v>
      </c>
      <c r="C437" t="s">
        <v>2353</v>
      </c>
      <c r="D437" t="s">
        <v>5184</v>
      </c>
      <c r="E437">
        <v>1</v>
      </c>
      <c r="F437" t="str">
        <f>_xlfn.XLOOKUP(orders[[#This Row],[Customer ID]],customers[Customer ID],customers[Customer Name])</f>
        <v>Chance Rowthorn</v>
      </c>
      <c r="G437" t="str">
        <f>IF(_xlfn.XLOOKUP(orders[[#This Row],[Customer ID]],customers[Customer ID],customers[Email])=0,"",_xlfn.XLOOKUP(orders[[#This Row],[Customer ID]],customers[Customer ID],customers[Email]))</f>
        <v>crowthornc3@msn.com</v>
      </c>
      <c r="H437" t="str">
        <f>_xlfn.XLOOKUP(orders[[#This Row],[Customer ID]],customers[Customer ID],customers[Country])</f>
        <v>United States</v>
      </c>
      <c r="I437" t="str">
        <f>_xlfn.XLOOKUP(orders[[#This Row],[Product ID]],products[Product ID],products[Coffee Type])</f>
        <v>Excelsa</v>
      </c>
      <c r="J437" t="str">
        <f>_xlfn.XLOOKUP(orders[[#This Row],[Product ID]],products[Product ID],products[Roast Type])</f>
        <v xml:space="preserve">Medium </v>
      </c>
      <c r="K437" s="2">
        <f>_xlfn.XLOOKUP(orders[[#This Row],[Product ID]],products[Product ID],products[Size kg])</f>
        <v>0.5</v>
      </c>
      <c r="L437">
        <f>_xlfn.XLOOKUP(orders[[#This Row],[Product ID]],products[Product ID],products[Unit Price])</f>
        <v>8.25</v>
      </c>
      <c r="M437">
        <f>orders[[#This Row],[Unit Price]]*orders[[#This Row],[Quantity]]</f>
        <v>8.25</v>
      </c>
      <c r="N437">
        <f>_xlfn.XLOOKUP(orders[[#This Row],[Product ID]],products[Product ID],products[Profit]) * orders[[#This Row],[Quantity]]</f>
        <v>0.90749999999999997</v>
      </c>
    </row>
    <row r="438" spans="1:14" x14ac:dyDescent="0.3">
      <c r="A438" t="s">
        <v>5645</v>
      </c>
      <c r="B438" s="1">
        <v>44631</v>
      </c>
      <c r="C438" t="s">
        <v>2358</v>
      </c>
      <c r="D438" t="s">
        <v>5195</v>
      </c>
      <c r="E438">
        <v>2</v>
      </c>
      <c r="F438" t="str">
        <f>_xlfn.XLOOKUP(orders[[#This Row],[Customer ID]],customers[Customer ID],customers[Customer Name])</f>
        <v>Orly Ryland</v>
      </c>
      <c r="G438" t="str">
        <f>IF(_xlfn.XLOOKUP(orders[[#This Row],[Customer ID]],customers[Customer ID],customers[Email])=0,"",_xlfn.XLOOKUP(orders[[#This Row],[Customer ID]],customers[Customer ID],customers[Email]))</f>
        <v>orylandc4@deviantart.com</v>
      </c>
      <c r="H438" t="str">
        <f>_xlfn.XLOOKUP(orders[[#This Row],[Customer ID]],customers[Customer ID],customers[Country])</f>
        <v>United States</v>
      </c>
      <c r="I438" t="str">
        <f>_xlfn.XLOOKUP(orders[[#This Row],[Product ID]],products[Product ID],products[Coffee Type])</f>
        <v>Liberica</v>
      </c>
      <c r="J438" t="str">
        <f>_xlfn.XLOOKUP(orders[[#This Row],[Product ID]],products[Product ID],products[Roast Type])</f>
        <v xml:space="preserve">Light </v>
      </c>
      <c r="K438" s="2">
        <f>_xlfn.XLOOKUP(orders[[#This Row],[Product ID]],products[Product ID],products[Size kg])</f>
        <v>0.2</v>
      </c>
      <c r="L438">
        <f>_xlfn.XLOOKUP(orders[[#This Row],[Product ID]],products[Product ID],products[Unit Price])</f>
        <v>4.7549999999999999</v>
      </c>
      <c r="M438">
        <f>orders[[#This Row],[Unit Price]]*orders[[#This Row],[Quantity]]</f>
        <v>9.51</v>
      </c>
      <c r="N438">
        <f>_xlfn.XLOOKUP(orders[[#This Row],[Product ID]],products[Product ID],products[Profit]) * orders[[#This Row],[Quantity]]</f>
        <v>1.2362</v>
      </c>
    </row>
    <row r="439" spans="1:14" x14ac:dyDescent="0.3">
      <c r="A439" t="s">
        <v>5646</v>
      </c>
      <c r="B439" s="1">
        <v>44213</v>
      </c>
      <c r="C439" t="s">
        <v>2363</v>
      </c>
      <c r="D439" t="s">
        <v>5250</v>
      </c>
      <c r="E439">
        <v>1</v>
      </c>
      <c r="F439" t="str">
        <f>_xlfn.XLOOKUP(orders[[#This Row],[Customer ID]],customers[Customer ID],customers[Customer Name])</f>
        <v>Willabella Abramski</v>
      </c>
      <c r="G439" t="str">
        <f>IF(_xlfn.XLOOKUP(orders[[#This Row],[Customer ID]],customers[Customer ID],customers[Email])=0,"",_xlfn.XLOOKUP(orders[[#This Row],[Customer ID]],customers[Customer ID],customers[Email]))</f>
        <v/>
      </c>
      <c r="H439" t="str">
        <f>_xlfn.XLOOKUP(orders[[#This Row],[Customer ID]],customers[Customer ID],customers[Country])</f>
        <v>United States</v>
      </c>
      <c r="I439" t="str">
        <f>_xlfn.XLOOKUP(orders[[#This Row],[Product ID]],products[Product ID],products[Coffee Type])</f>
        <v>Liberica</v>
      </c>
      <c r="J439" t="str">
        <f>_xlfn.XLOOKUP(orders[[#This Row],[Product ID]],products[Product ID],products[Roast Type])</f>
        <v xml:space="preserve">Dark </v>
      </c>
      <c r="K439" s="2">
        <f>_xlfn.XLOOKUP(orders[[#This Row],[Product ID]],products[Product ID],products[Size kg])</f>
        <v>2.5</v>
      </c>
      <c r="L439">
        <f>_xlfn.XLOOKUP(orders[[#This Row],[Product ID]],products[Product ID],products[Unit Price])</f>
        <v>29.785</v>
      </c>
      <c r="M439">
        <f>orders[[#This Row],[Unit Price]]*orders[[#This Row],[Quantity]]</f>
        <v>29.785</v>
      </c>
      <c r="N439">
        <f>_xlfn.XLOOKUP(orders[[#This Row],[Product ID]],products[Product ID],products[Profit]) * orders[[#This Row],[Quantity]]</f>
        <v>3.8719999999999999</v>
      </c>
    </row>
    <row r="440" spans="1:14" x14ac:dyDescent="0.3">
      <c r="A440" t="s">
        <v>5647</v>
      </c>
      <c r="B440" s="1">
        <v>43483</v>
      </c>
      <c r="C440" t="s">
        <v>2445</v>
      </c>
      <c r="D440" t="s">
        <v>5259</v>
      </c>
      <c r="E440">
        <v>2</v>
      </c>
      <c r="F440" t="str">
        <f>_xlfn.XLOOKUP(orders[[#This Row],[Customer ID]],customers[Customer ID],customers[Customer Name])</f>
        <v>Morgen Seson</v>
      </c>
      <c r="G440" t="str">
        <f>IF(_xlfn.XLOOKUP(orders[[#This Row],[Customer ID]],customers[Customer ID],customers[Email])=0,"",_xlfn.XLOOKUP(orders[[#This Row],[Customer ID]],customers[Customer ID],customers[Email]))</f>
        <v>msesonck@census.gov</v>
      </c>
      <c r="H440" t="str">
        <f>_xlfn.XLOOKUP(orders[[#This Row],[Customer ID]],customers[Customer ID],customers[Country])</f>
        <v>United States</v>
      </c>
      <c r="I440" t="str">
        <f>_xlfn.XLOOKUP(orders[[#This Row],[Product ID]],products[Product ID],products[Coffee Type])</f>
        <v>Liberica</v>
      </c>
      <c r="J440" t="str">
        <f>_xlfn.XLOOKUP(orders[[#This Row],[Product ID]],products[Product ID],products[Roast Type])</f>
        <v xml:space="preserve">Dark </v>
      </c>
      <c r="K440" s="2">
        <f>_xlfn.XLOOKUP(orders[[#This Row],[Product ID]],products[Product ID],products[Size kg])</f>
        <v>0.5</v>
      </c>
      <c r="L440">
        <f>_xlfn.XLOOKUP(orders[[#This Row],[Product ID]],products[Product ID],products[Unit Price])</f>
        <v>7.77</v>
      </c>
      <c r="M440">
        <f>orders[[#This Row],[Unit Price]]*orders[[#This Row],[Quantity]]</f>
        <v>15.54</v>
      </c>
      <c r="N440">
        <f>_xlfn.XLOOKUP(orders[[#This Row],[Product ID]],products[Product ID],products[Profit]) * orders[[#This Row],[Quantity]]</f>
        <v>2.0202</v>
      </c>
    </row>
    <row r="441" spans="1:14" x14ac:dyDescent="0.3">
      <c r="A441" t="s">
        <v>5648</v>
      </c>
      <c r="B441" s="1">
        <v>43562</v>
      </c>
      <c r="C441" t="s">
        <v>2372</v>
      </c>
      <c r="D441" t="s">
        <v>5289</v>
      </c>
      <c r="E441">
        <v>4</v>
      </c>
      <c r="F441" t="str">
        <f>_xlfn.XLOOKUP(orders[[#This Row],[Customer ID]],customers[Customer ID],customers[Customer Name])</f>
        <v>Chickie Ragless</v>
      </c>
      <c r="G441" t="str">
        <f>IF(_xlfn.XLOOKUP(orders[[#This Row],[Customer ID]],customers[Customer ID],customers[Email])=0,"",_xlfn.XLOOKUP(orders[[#This Row],[Customer ID]],customers[Customer ID],customers[Email]))</f>
        <v>craglessc7@webmd.com</v>
      </c>
      <c r="H441" t="str">
        <f>_xlfn.XLOOKUP(orders[[#This Row],[Customer ID]],customers[Customer ID],customers[Country])</f>
        <v>Ireland</v>
      </c>
      <c r="I441" t="str">
        <f>_xlfn.XLOOKUP(orders[[#This Row],[Product ID]],products[Product ID],products[Coffee Type])</f>
        <v>Excelsa</v>
      </c>
      <c r="J441" t="str">
        <f>_xlfn.XLOOKUP(orders[[#This Row],[Product ID]],products[Product ID],products[Roast Type])</f>
        <v xml:space="preserve">Light </v>
      </c>
      <c r="K441" s="2">
        <f>_xlfn.XLOOKUP(orders[[#This Row],[Product ID]],products[Product ID],products[Size kg])</f>
        <v>0.5</v>
      </c>
      <c r="L441">
        <f>_xlfn.XLOOKUP(orders[[#This Row],[Product ID]],products[Product ID],products[Unit Price])</f>
        <v>8.91</v>
      </c>
      <c r="M441">
        <f>orders[[#This Row],[Unit Price]]*orders[[#This Row],[Quantity]]</f>
        <v>35.64</v>
      </c>
      <c r="N441">
        <f>_xlfn.XLOOKUP(orders[[#This Row],[Product ID]],products[Product ID],products[Profit]) * orders[[#This Row],[Quantity]]</f>
        <v>3.9203999999999999</v>
      </c>
    </row>
    <row r="442" spans="1:14" x14ac:dyDescent="0.3">
      <c r="A442" t="s">
        <v>5649</v>
      </c>
      <c r="B442" s="1">
        <v>44230</v>
      </c>
      <c r="C442" t="s">
        <v>2377</v>
      </c>
      <c r="D442" t="s">
        <v>5286</v>
      </c>
      <c r="E442">
        <v>4</v>
      </c>
      <c r="F442" t="str">
        <f>_xlfn.XLOOKUP(orders[[#This Row],[Customer ID]],customers[Customer ID],customers[Customer Name])</f>
        <v>Freda Hollows</v>
      </c>
      <c r="G442" t="str">
        <f>IF(_xlfn.XLOOKUP(orders[[#This Row],[Customer ID]],customers[Customer ID],customers[Email])=0,"",_xlfn.XLOOKUP(orders[[#This Row],[Customer ID]],customers[Customer ID],customers[Email]))</f>
        <v>fhollowsc8@blogtalkradio.com</v>
      </c>
      <c r="H442" t="str">
        <f>_xlfn.XLOOKUP(orders[[#This Row],[Customer ID]],customers[Customer ID],customers[Country])</f>
        <v>United States</v>
      </c>
      <c r="I442" t="str">
        <f>_xlfn.XLOOKUP(orders[[#This Row],[Product ID]],products[Product ID],products[Coffee Type])</f>
        <v>Arabica</v>
      </c>
      <c r="J442" t="str">
        <f>_xlfn.XLOOKUP(orders[[#This Row],[Product ID]],products[Product ID],products[Roast Type])</f>
        <v xml:space="preserve">Medium </v>
      </c>
      <c r="K442" s="2">
        <f>_xlfn.XLOOKUP(orders[[#This Row],[Product ID]],products[Product ID],products[Size kg])</f>
        <v>2.5</v>
      </c>
      <c r="L442">
        <f>_xlfn.XLOOKUP(orders[[#This Row],[Product ID]],products[Product ID],products[Unit Price])</f>
        <v>25.875</v>
      </c>
      <c r="M442">
        <f>orders[[#This Row],[Unit Price]]*orders[[#This Row],[Quantity]]</f>
        <v>103.5</v>
      </c>
      <c r="N442">
        <f>_xlfn.XLOOKUP(orders[[#This Row],[Product ID]],products[Product ID],products[Profit]) * orders[[#This Row],[Quantity]]</f>
        <v>9.3148</v>
      </c>
    </row>
    <row r="443" spans="1:14" x14ac:dyDescent="0.3">
      <c r="A443" t="s">
        <v>5650</v>
      </c>
      <c r="B443" s="1">
        <v>43573</v>
      </c>
      <c r="C443" t="s">
        <v>2382</v>
      </c>
      <c r="D443" t="s">
        <v>5327</v>
      </c>
      <c r="E443">
        <v>3</v>
      </c>
      <c r="F443" t="str">
        <f>_xlfn.XLOOKUP(orders[[#This Row],[Customer ID]],customers[Customer ID],customers[Customer Name])</f>
        <v>Livy Lathleiff</v>
      </c>
      <c r="G443" t="str">
        <f>IF(_xlfn.XLOOKUP(orders[[#This Row],[Customer ID]],customers[Customer ID],customers[Email])=0,"",_xlfn.XLOOKUP(orders[[#This Row],[Customer ID]],customers[Customer ID],customers[Email]))</f>
        <v>llathleiffc9@nationalgeographic.com</v>
      </c>
      <c r="H443" t="str">
        <f>_xlfn.XLOOKUP(orders[[#This Row],[Customer ID]],customers[Customer ID],customers[Country])</f>
        <v>Ireland</v>
      </c>
      <c r="I443" t="str">
        <f>_xlfn.XLOOKUP(orders[[#This Row],[Product ID]],products[Product ID],products[Coffee Type])</f>
        <v>Excelsa</v>
      </c>
      <c r="J443" t="str">
        <f>_xlfn.XLOOKUP(orders[[#This Row],[Product ID]],products[Product ID],products[Roast Type])</f>
        <v xml:space="preserve">Dark </v>
      </c>
      <c r="K443" s="2">
        <f>_xlfn.XLOOKUP(orders[[#This Row],[Product ID]],products[Product ID],products[Size kg])</f>
        <v>1</v>
      </c>
      <c r="L443">
        <f>_xlfn.XLOOKUP(orders[[#This Row],[Product ID]],products[Product ID],products[Unit Price])</f>
        <v>12.15</v>
      </c>
      <c r="M443">
        <f>orders[[#This Row],[Unit Price]]*orders[[#This Row],[Quantity]]</f>
        <v>36.450000000000003</v>
      </c>
      <c r="N443">
        <f>_xlfn.XLOOKUP(orders[[#This Row],[Product ID]],products[Product ID],products[Profit]) * orders[[#This Row],[Quantity]]</f>
        <v>4.0095000000000001</v>
      </c>
    </row>
    <row r="444" spans="1:14" x14ac:dyDescent="0.3">
      <c r="A444" t="s">
        <v>5651</v>
      </c>
      <c r="B444" s="1">
        <v>44384</v>
      </c>
      <c r="C444" t="s">
        <v>2387</v>
      </c>
      <c r="D444" t="s">
        <v>5278</v>
      </c>
      <c r="E444">
        <v>5</v>
      </c>
      <c r="F444" t="str">
        <f>_xlfn.XLOOKUP(orders[[#This Row],[Customer ID]],customers[Customer ID],customers[Customer Name])</f>
        <v>Koralle Heads</v>
      </c>
      <c r="G444" t="str">
        <f>IF(_xlfn.XLOOKUP(orders[[#This Row],[Customer ID]],customers[Customer ID],customers[Email])=0,"",_xlfn.XLOOKUP(orders[[#This Row],[Customer ID]],customers[Customer ID],customers[Email]))</f>
        <v>kheadsca@jalbum.net</v>
      </c>
      <c r="H444" t="str">
        <f>_xlfn.XLOOKUP(orders[[#This Row],[Customer ID]],customers[Customer ID],customers[Country])</f>
        <v>United States</v>
      </c>
      <c r="I444" t="str">
        <f>_xlfn.XLOOKUP(orders[[#This Row],[Product ID]],products[Product ID],products[Coffee Type])</f>
        <v>Robusta</v>
      </c>
      <c r="J444" t="str">
        <f>_xlfn.XLOOKUP(orders[[#This Row],[Product ID]],products[Product ID],products[Roast Type])</f>
        <v xml:space="preserve">Light </v>
      </c>
      <c r="K444" s="2">
        <f>_xlfn.XLOOKUP(orders[[#This Row],[Product ID]],products[Product ID],products[Size kg])</f>
        <v>0.5</v>
      </c>
      <c r="L444">
        <f>_xlfn.XLOOKUP(orders[[#This Row],[Product ID]],products[Product ID],products[Unit Price])</f>
        <v>7.17</v>
      </c>
      <c r="M444">
        <f>orders[[#This Row],[Unit Price]]*orders[[#This Row],[Quantity]]</f>
        <v>35.85</v>
      </c>
      <c r="N444">
        <f>_xlfn.XLOOKUP(orders[[#This Row],[Product ID]],products[Product ID],products[Profit]) * orders[[#This Row],[Quantity]]</f>
        <v>2.1510000000000002</v>
      </c>
    </row>
    <row r="445" spans="1:14" x14ac:dyDescent="0.3">
      <c r="A445" t="s">
        <v>5652</v>
      </c>
      <c r="B445" s="1">
        <v>44250</v>
      </c>
      <c r="C445" t="s">
        <v>2393</v>
      </c>
      <c r="D445" t="s">
        <v>5332</v>
      </c>
      <c r="E445">
        <v>5</v>
      </c>
      <c r="F445" t="str">
        <f>_xlfn.XLOOKUP(orders[[#This Row],[Customer ID]],customers[Customer ID],customers[Customer Name])</f>
        <v>Theo Bowne</v>
      </c>
      <c r="G445" t="str">
        <f>IF(_xlfn.XLOOKUP(orders[[#This Row],[Customer ID]],customers[Customer ID],customers[Email])=0,"",_xlfn.XLOOKUP(orders[[#This Row],[Customer ID]],customers[Customer ID],customers[Email]))</f>
        <v>tbownecb@unicef.org</v>
      </c>
      <c r="H445" t="str">
        <f>_xlfn.XLOOKUP(orders[[#This Row],[Customer ID]],customers[Customer ID],customers[Country])</f>
        <v>Ireland</v>
      </c>
      <c r="I445" t="str">
        <f>_xlfn.XLOOKUP(orders[[#This Row],[Product ID]],products[Product ID],products[Coffee Type])</f>
        <v>Excelsa</v>
      </c>
      <c r="J445" t="str">
        <f>_xlfn.XLOOKUP(orders[[#This Row],[Product ID]],products[Product ID],products[Roast Type])</f>
        <v xml:space="preserve">Light </v>
      </c>
      <c r="K445" s="2">
        <f>_xlfn.XLOOKUP(orders[[#This Row],[Product ID]],products[Product ID],products[Size kg])</f>
        <v>0.2</v>
      </c>
      <c r="L445">
        <f>_xlfn.XLOOKUP(orders[[#This Row],[Product ID]],products[Product ID],products[Unit Price])</f>
        <v>4.4550000000000001</v>
      </c>
      <c r="M445">
        <f>orders[[#This Row],[Unit Price]]*orders[[#This Row],[Quantity]]</f>
        <v>22.274999999999999</v>
      </c>
      <c r="N445">
        <f>_xlfn.XLOOKUP(orders[[#This Row],[Product ID]],products[Product ID],products[Profit]) * orders[[#This Row],[Quantity]]</f>
        <v>2.4500000000000002</v>
      </c>
    </row>
    <row r="446" spans="1:14" x14ac:dyDescent="0.3">
      <c r="A446" t="s">
        <v>5653</v>
      </c>
      <c r="B446" s="1">
        <v>44418</v>
      </c>
      <c r="C446" t="s">
        <v>2400</v>
      </c>
      <c r="D446" t="s">
        <v>5223</v>
      </c>
      <c r="E446">
        <v>6</v>
      </c>
      <c r="F446" t="str">
        <f>_xlfn.XLOOKUP(orders[[#This Row],[Customer ID]],customers[Customer ID],customers[Customer Name])</f>
        <v>Rasia Jacquemard</v>
      </c>
      <c r="G446" t="str">
        <f>IF(_xlfn.XLOOKUP(orders[[#This Row],[Customer ID]],customers[Customer ID],customers[Email])=0,"",_xlfn.XLOOKUP(orders[[#This Row],[Customer ID]],customers[Customer ID],customers[Email]))</f>
        <v>rjacquemardcc@acquirethisname.com</v>
      </c>
      <c r="H446" t="str">
        <f>_xlfn.XLOOKUP(orders[[#This Row],[Customer ID]],customers[Customer ID],customers[Country])</f>
        <v>Ireland</v>
      </c>
      <c r="I446" t="str">
        <f>_xlfn.XLOOKUP(orders[[#This Row],[Product ID]],products[Product ID],products[Coffee Type])</f>
        <v>Excelsa</v>
      </c>
      <c r="J446" t="str">
        <f>_xlfn.XLOOKUP(orders[[#This Row],[Product ID]],products[Product ID],products[Roast Type])</f>
        <v xml:space="preserve">Medium </v>
      </c>
      <c r="K446" s="2">
        <f>_xlfn.XLOOKUP(orders[[#This Row],[Product ID]],products[Product ID],products[Size kg])</f>
        <v>0.2</v>
      </c>
      <c r="L446">
        <f>_xlfn.XLOOKUP(orders[[#This Row],[Product ID]],products[Product ID],products[Unit Price])</f>
        <v>4.125</v>
      </c>
      <c r="M446">
        <f>orders[[#This Row],[Unit Price]]*orders[[#This Row],[Quantity]]</f>
        <v>24.75</v>
      </c>
      <c r="N446">
        <f>_xlfn.XLOOKUP(orders[[#This Row],[Product ID]],products[Product ID],products[Profit]) * orders[[#This Row],[Quantity]]</f>
        <v>2.7222</v>
      </c>
    </row>
    <row r="447" spans="1:14" x14ac:dyDescent="0.3">
      <c r="A447" t="s">
        <v>5654</v>
      </c>
      <c r="B447" s="1">
        <v>43784</v>
      </c>
      <c r="C447" t="s">
        <v>2407</v>
      </c>
      <c r="D447" t="s">
        <v>5302</v>
      </c>
      <c r="E447">
        <v>2</v>
      </c>
      <c r="F447" t="str">
        <f>_xlfn.XLOOKUP(orders[[#This Row],[Customer ID]],customers[Customer ID],customers[Customer Name])</f>
        <v>Kizzie Warman</v>
      </c>
      <c r="G447" t="str">
        <f>IF(_xlfn.XLOOKUP(orders[[#This Row],[Customer ID]],customers[Customer ID],customers[Email])=0,"",_xlfn.XLOOKUP(orders[[#This Row],[Customer ID]],customers[Customer ID],customers[Email]))</f>
        <v>kwarmancd@printfriendly.com</v>
      </c>
      <c r="H447" t="str">
        <f>_xlfn.XLOOKUP(orders[[#This Row],[Customer ID]],customers[Customer ID],customers[Country])</f>
        <v>Ireland</v>
      </c>
      <c r="I447" t="str">
        <f>_xlfn.XLOOKUP(orders[[#This Row],[Product ID]],products[Product ID],products[Coffee Type])</f>
        <v>Liberica</v>
      </c>
      <c r="J447" t="str">
        <f>_xlfn.XLOOKUP(orders[[#This Row],[Product ID]],products[Product ID],products[Roast Type])</f>
        <v xml:space="preserve">Medium </v>
      </c>
      <c r="K447" s="2">
        <f>_xlfn.XLOOKUP(orders[[#This Row],[Product ID]],products[Product ID],products[Size kg])</f>
        <v>2.5</v>
      </c>
      <c r="L447">
        <f>_xlfn.XLOOKUP(orders[[#This Row],[Product ID]],products[Product ID],products[Unit Price])</f>
        <v>33.465000000000003</v>
      </c>
      <c r="M447">
        <f>orders[[#This Row],[Unit Price]]*orders[[#This Row],[Quantity]]</f>
        <v>66.930000000000007</v>
      </c>
      <c r="N447">
        <f>_xlfn.XLOOKUP(orders[[#This Row],[Product ID]],products[Product ID],products[Profit]) * orders[[#This Row],[Quantity]]</f>
        <v>8.7007999999999992</v>
      </c>
    </row>
    <row r="448" spans="1:14" x14ac:dyDescent="0.3">
      <c r="A448" t="s">
        <v>5655</v>
      </c>
      <c r="B448" s="1">
        <v>43816</v>
      </c>
      <c r="C448" t="s">
        <v>2411</v>
      </c>
      <c r="D448" t="s">
        <v>5232</v>
      </c>
      <c r="E448">
        <v>1</v>
      </c>
      <c r="F448" t="str">
        <f>_xlfn.XLOOKUP(orders[[#This Row],[Customer ID]],customers[Customer ID],customers[Customer Name])</f>
        <v>Wain Cholomin</v>
      </c>
      <c r="G448" t="str">
        <f>IF(_xlfn.XLOOKUP(orders[[#This Row],[Customer ID]],customers[Customer ID],customers[Email])=0,"",_xlfn.XLOOKUP(orders[[#This Row],[Customer ID]],customers[Customer ID],customers[Email]))</f>
        <v>wcholomince@about.com</v>
      </c>
      <c r="H448" t="str">
        <f>_xlfn.XLOOKUP(orders[[#This Row],[Customer ID]],customers[Customer ID],customers[Country])</f>
        <v>United Kingdom</v>
      </c>
      <c r="I448" t="str">
        <f>_xlfn.XLOOKUP(orders[[#This Row],[Product ID]],products[Product ID],products[Coffee Type])</f>
        <v>Liberica</v>
      </c>
      <c r="J448" t="str">
        <f>_xlfn.XLOOKUP(orders[[#This Row],[Product ID]],products[Product ID],products[Roast Type])</f>
        <v xml:space="preserve">Medium </v>
      </c>
      <c r="K448" s="2">
        <f>_xlfn.XLOOKUP(orders[[#This Row],[Product ID]],products[Product ID],products[Size kg])</f>
        <v>0.5</v>
      </c>
      <c r="L448">
        <f>_xlfn.XLOOKUP(orders[[#This Row],[Product ID]],products[Product ID],products[Unit Price])</f>
        <v>8.73</v>
      </c>
      <c r="M448">
        <f>orders[[#This Row],[Unit Price]]*orders[[#This Row],[Quantity]]</f>
        <v>8.73</v>
      </c>
      <c r="N448">
        <f>_xlfn.XLOOKUP(orders[[#This Row],[Product ID]],products[Product ID],products[Profit]) * orders[[#This Row],[Quantity]]</f>
        <v>1.1349</v>
      </c>
    </row>
    <row r="449" spans="1:14" x14ac:dyDescent="0.3">
      <c r="A449" t="s">
        <v>5656</v>
      </c>
      <c r="B449" s="1">
        <v>43908</v>
      </c>
      <c r="C449" t="s">
        <v>2417</v>
      </c>
      <c r="D449" t="s">
        <v>5197</v>
      </c>
      <c r="E449">
        <v>3</v>
      </c>
      <c r="F449" t="str">
        <f>_xlfn.XLOOKUP(orders[[#This Row],[Customer ID]],customers[Customer ID],customers[Customer Name])</f>
        <v>Arleen Braidman</v>
      </c>
      <c r="G449" t="str">
        <f>IF(_xlfn.XLOOKUP(orders[[#This Row],[Customer ID]],customers[Customer ID],customers[Email])=0,"",_xlfn.XLOOKUP(orders[[#This Row],[Customer ID]],customers[Customer ID],customers[Email]))</f>
        <v>abraidmancf@census.gov</v>
      </c>
      <c r="H449" t="str">
        <f>_xlfn.XLOOKUP(orders[[#This Row],[Customer ID]],customers[Customer ID],customers[Country])</f>
        <v>United States</v>
      </c>
      <c r="I449" t="str">
        <f>_xlfn.XLOOKUP(orders[[#This Row],[Product ID]],products[Product ID],products[Coffee Type])</f>
        <v>Robusta</v>
      </c>
      <c r="J449" t="str">
        <f>_xlfn.XLOOKUP(orders[[#This Row],[Product ID]],products[Product ID],products[Roast Type])</f>
        <v xml:space="preserve">Medium </v>
      </c>
      <c r="K449" s="2">
        <f>_xlfn.XLOOKUP(orders[[#This Row],[Product ID]],products[Product ID],products[Size kg])</f>
        <v>0.5</v>
      </c>
      <c r="L449">
        <f>_xlfn.XLOOKUP(orders[[#This Row],[Product ID]],products[Product ID],products[Unit Price])</f>
        <v>5.97</v>
      </c>
      <c r="M449">
        <f>orders[[#This Row],[Unit Price]]*orders[[#This Row],[Quantity]]</f>
        <v>17.91</v>
      </c>
      <c r="N449">
        <f>_xlfn.XLOOKUP(orders[[#This Row],[Product ID]],products[Product ID],products[Profit]) * orders[[#This Row],[Quantity]]</f>
        <v>1.0746</v>
      </c>
    </row>
    <row r="450" spans="1:14" x14ac:dyDescent="0.3">
      <c r="A450" t="s">
        <v>5657</v>
      </c>
      <c r="B450" s="1">
        <v>44718</v>
      </c>
      <c r="C450" t="s">
        <v>2421</v>
      </c>
      <c r="D450" t="s">
        <v>5278</v>
      </c>
      <c r="E450">
        <v>1</v>
      </c>
      <c r="F450" t="str">
        <f>_xlfn.XLOOKUP(orders[[#This Row],[Customer ID]],customers[Customer ID],customers[Customer Name])</f>
        <v>Pru Durban</v>
      </c>
      <c r="G450" t="str">
        <f>IF(_xlfn.XLOOKUP(orders[[#This Row],[Customer ID]],customers[Customer ID],customers[Email])=0,"",_xlfn.XLOOKUP(orders[[#This Row],[Customer ID]],customers[Customer ID],customers[Email]))</f>
        <v>pdurbancg@symantec.com</v>
      </c>
      <c r="H450" t="str">
        <f>_xlfn.XLOOKUP(orders[[#This Row],[Customer ID]],customers[Customer ID],customers[Country])</f>
        <v>Ireland</v>
      </c>
      <c r="I450" t="str">
        <f>_xlfn.XLOOKUP(orders[[#This Row],[Product ID]],products[Product ID],products[Coffee Type])</f>
        <v>Robusta</v>
      </c>
      <c r="J450" t="str">
        <f>_xlfn.XLOOKUP(orders[[#This Row],[Product ID]],products[Product ID],products[Roast Type])</f>
        <v xml:space="preserve">Light </v>
      </c>
      <c r="K450" s="2">
        <f>_xlfn.XLOOKUP(orders[[#This Row],[Product ID]],products[Product ID],products[Size kg])</f>
        <v>0.5</v>
      </c>
      <c r="L450">
        <f>_xlfn.XLOOKUP(orders[[#This Row],[Product ID]],products[Product ID],products[Unit Price])</f>
        <v>7.17</v>
      </c>
      <c r="M450">
        <f>orders[[#This Row],[Unit Price]]*orders[[#This Row],[Quantity]]</f>
        <v>7.17</v>
      </c>
      <c r="N450">
        <f>_xlfn.XLOOKUP(orders[[#This Row],[Product ID]],products[Product ID],products[Profit]) * orders[[#This Row],[Quantity]]</f>
        <v>0.43020000000000003</v>
      </c>
    </row>
    <row r="451" spans="1:14" x14ac:dyDescent="0.3">
      <c r="A451" t="s">
        <v>5658</v>
      </c>
      <c r="B451" s="1">
        <v>44336</v>
      </c>
      <c r="C451" t="s">
        <v>2428</v>
      </c>
      <c r="D451" t="s">
        <v>5245</v>
      </c>
      <c r="E451">
        <v>2</v>
      </c>
      <c r="F451" t="str">
        <f>_xlfn.XLOOKUP(orders[[#This Row],[Customer ID]],customers[Customer ID],customers[Customer Name])</f>
        <v>Antone Harrold</v>
      </c>
      <c r="G451" t="str">
        <f>IF(_xlfn.XLOOKUP(orders[[#This Row],[Customer ID]],customers[Customer ID],customers[Email])=0,"",_xlfn.XLOOKUP(orders[[#This Row],[Customer ID]],customers[Customer ID],customers[Email]))</f>
        <v>aharroldch@miibeian.gov.cn</v>
      </c>
      <c r="H451" t="str">
        <f>_xlfn.XLOOKUP(orders[[#This Row],[Customer ID]],customers[Customer ID],customers[Country])</f>
        <v>United States</v>
      </c>
      <c r="I451" t="str">
        <f>_xlfn.XLOOKUP(orders[[#This Row],[Product ID]],products[Product ID],products[Coffee Type])</f>
        <v>Robusta</v>
      </c>
      <c r="J451" t="str">
        <f>_xlfn.XLOOKUP(orders[[#This Row],[Product ID]],products[Product ID],products[Roast Type])</f>
        <v xml:space="preserve">Dark </v>
      </c>
      <c r="K451" s="2">
        <f>_xlfn.XLOOKUP(orders[[#This Row],[Product ID]],products[Product ID],products[Size kg])</f>
        <v>0.2</v>
      </c>
      <c r="L451">
        <f>_xlfn.XLOOKUP(orders[[#This Row],[Product ID]],products[Product ID],products[Unit Price])</f>
        <v>2.6850000000000001</v>
      </c>
      <c r="M451">
        <f>orders[[#This Row],[Unit Price]]*orders[[#This Row],[Quantity]]</f>
        <v>5.37</v>
      </c>
      <c r="N451">
        <f>_xlfn.XLOOKUP(orders[[#This Row],[Product ID]],products[Product ID],products[Profit]) * orders[[#This Row],[Quantity]]</f>
        <v>0.32219999999999999</v>
      </c>
    </row>
    <row r="452" spans="1:14" x14ac:dyDescent="0.3">
      <c r="A452" t="s">
        <v>5659</v>
      </c>
      <c r="B452" s="1">
        <v>44207</v>
      </c>
      <c r="C452" t="s">
        <v>2433</v>
      </c>
      <c r="D452" t="s">
        <v>5195</v>
      </c>
      <c r="E452">
        <v>5</v>
      </c>
      <c r="F452" t="str">
        <f>_xlfn.XLOOKUP(orders[[#This Row],[Customer ID]],customers[Customer ID],customers[Customer Name])</f>
        <v>Sim Pamphilon</v>
      </c>
      <c r="G452" t="str">
        <f>IF(_xlfn.XLOOKUP(orders[[#This Row],[Customer ID]],customers[Customer ID],customers[Email])=0,"",_xlfn.XLOOKUP(orders[[#This Row],[Customer ID]],customers[Customer ID],customers[Email]))</f>
        <v>spamphilonci@mlb.com</v>
      </c>
      <c r="H452" t="str">
        <f>_xlfn.XLOOKUP(orders[[#This Row],[Customer ID]],customers[Customer ID],customers[Country])</f>
        <v>Ireland</v>
      </c>
      <c r="I452" t="str">
        <f>_xlfn.XLOOKUP(orders[[#This Row],[Product ID]],products[Product ID],products[Coffee Type])</f>
        <v>Liberica</v>
      </c>
      <c r="J452" t="str">
        <f>_xlfn.XLOOKUP(orders[[#This Row],[Product ID]],products[Product ID],products[Roast Type])</f>
        <v xml:space="preserve">Light </v>
      </c>
      <c r="K452" s="2">
        <f>_xlfn.XLOOKUP(orders[[#This Row],[Product ID]],products[Product ID],products[Size kg])</f>
        <v>0.2</v>
      </c>
      <c r="L452">
        <f>_xlfn.XLOOKUP(orders[[#This Row],[Product ID]],products[Product ID],products[Unit Price])</f>
        <v>4.7549999999999999</v>
      </c>
      <c r="M452">
        <f>orders[[#This Row],[Unit Price]]*orders[[#This Row],[Quantity]]</f>
        <v>23.774999999999999</v>
      </c>
      <c r="N452">
        <f>_xlfn.XLOOKUP(orders[[#This Row],[Product ID]],products[Product ID],products[Profit]) * orders[[#This Row],[Quantity]]</f>
        <v>3.0905</v>
      </c>
    </row>
    <row r="453" spans="1:14" x14ac:dyDescent="0.3">
      <c r="A453" t="s">
        <v>5660</v>
      </c>
      <c r="B453" s="1">
        <v>43518</v>
      </c>
      <c r="C453" t="s">
        <v>2440</v>
      </c>
      <c r="D453" t="s">
        <v>5205</v>
      </c>
      <c r="E453">
        <v>2</v>
      </c>
      <c r="F453" t="str">
        <f>_xlfn.XLOOKUP(orders[[#This Row],[Customer ID]],customers[Customer ID],customers[Customer Name])</f>
        <v>Mohandis Spurden</v>
      </c>
      <c r="G453" t="str">
        <f>IF(_xlfn.XLOOKUP(orders[[#This Row],[Customer ID]],customers[Customer ID],customers[Email])=0,"",_xlfn.XLOOKUP(orders[[#This Row],[Customer ID]],customers[Customer ID],customers[Email]))</f>
        <v>mspurdencj@exblog.jp</v>
      </c>
      <c r="H453" t="str">
        <f>_xlfn.XLOOKUP(orders[[#This Row],[Customer ID]],customers[Customer ID],customers[Country])</f>
        <v>United States</v>
      </c>
      <c r="I453" t="str">
        <f>_xlfn.XLOOKUP(orders[[#This Row],[Product ID]],products[Product ID],products[Coffee Type])</f>
        <v>Robusta</v>
      </c>
      <c r="J453" t="str">
        <f>_xlfn.XLOOKUP(orders[[#This Row],[Product ID]],products[Product ID],products[Roast Type])</f>
        <v xml:space="preserve">Dark </v>
      </c>
      <c r="K453" s="2">
        <f>_xlfn.XLOOKUP(orders[[#This Row],[Product ID]],products[Product ID],products[Size kg])</f>
        <v>2.5</v>
      </c>
      <c r="L453">
        <f>_xlfn.XLOOKUP(orders[[#This Row],[Product ID]],products[Product ID],products[Unit Price])</f>
        <v>20.585000000000001</v>
      </c>
      <c r="M453">
        <f>orders[[#This Row],[Unit Price]]*orders[[#This Row],[Quantity]]</f>
        <v>41.17</v>
      </c>
      <c r="N453">
        <f>_xlfn.XLOOKUP(orders[[#This Row],[Product ID]],products[Product ID],products[Profit]) * orders[[#This Row],[Quantity]]</f>
        <v>2.4702000000000002</v>
      </c>
    </row>
    <row r="454" spans="1:14" x14ac:dyDescent="0.3">
      <c r="A454" t="s">
        <v>5661</v>
      </c>
      <c r="B454" s="1">
        <v>44524</v>
      </c>
      <c r="C454" t="s">
        <v>2445</v>
      </c>
      <c r="D454" t="s">
        <v>5254</v>
      </c>
      <c r="E454">
        <v>3</v>
      </c>
      <c r="F454" t="str">
        <f>_xlfn.XLOOKUP(orders[[#This Row],[Customer ID]],customers[Customer ID],customers[Customer Name])</f>
        <v>Morgen Seson</v>
      </c>
      <c r="G454" t="str">
        <f>IF(_xlfn.XLOOKUP(orders[[#This Row],[Customer ID]],customers[Customer ID],customers[Email])=0,"",_xlfn.XLOOKUP(orders[[#This Row],[Customer ID]],customers[Customer ID],customers[Email]))</f>
        <v>msesonck@census.gov</v>
      </c>
      <c r="H454" t="str">
        <f>_xlfn.XLOOKUP(orders[[#This Row],[Customer ID]],customers[Customer ID],customers[Country])</f>
        <v>United States</v>
      </c>
      <c r="I454" t="str">
        <f>_xlfn.XLOOKUP(orders[[#This Row],[Product ID]],products[Product ID],products[Coffee Type])</f>
        <v>Arabica</v>
      </c>
      <c r="J454" t="str">
        <f>_xlfn.XLOOKUP(orders[[#This Row],[Product ID]],products[Product ID],products[Roast Type])</f>
        <v xml:space="preserve">Light </v>
      </c>
      <c r="K454" s="2">
        <f>_xlfn.XLOOKUP(orders[[#This Row],[Product ID]],products[Product ID],products[Size kg])</f>
        <v>0.2</v>
      </c>
      <c r="L454">
        <f>_xlfn.XLOOKUP(orders[[#This Row],[Product ID]],products[Product ID],products[Unit Price])</f>
        <v>3.8849999999999998</v>
      </c>
      <c r="M454">
        <f>orders[[#This Row],[Unit Price]]*orders[[#This Row],[Quantity]]</f>
        <v>11.654999999999999</v>
      </c>
      <c r="N454">
        <f>_xlfn.XLOOKUP(orders[[#This Row],[Product ID]],products[Product ID],products[Profit]) * orders[[#This Row],[Quantity]]</f>
        <v>1.0488</v>
      </c>
    </row>
    <row r="455" spans="1:14" x14ac:dyDescent="0.3">
      <c r="A455" t="s">
        <v>5662</v>
      </c>
      <c r="B455" s="1">
        <v>44579</v>
      </c>
      <c r="C455" t="s">
        <v>2450</v>
      </c>
      <c r="D455" t="s">
        <v>5235</v>
      </c>
      <c r="E455">
        <v>4</v>
      </c>
      <c r="F455" t="str">
        <f>_xlfn.XLOOKUP(orders[[#This Row],[Customer ID]],customers[Customer ID],customers[Customer Name])</f>
        <v>Nalani Pirrone</v>
      </c>
      <c r="G455" t="str">
        <f>IF(_xlfn.XLOOKUP(orders[[#This Row],[Customer ID]],customers[Customer ID],customers[Email])=0,"",_xlfn.XLOOKUP(orders[[#This Row],[Customer ID]],customers[Customer ID],customers[Email]))</f>
        <v>npirronecl@weibo.com</v>
      </c>
      <c r="H455" t="str">
        <f>_xlfn.XLOOKUP(orders[[#This Row],[Customer ID]],customers[Customer ID],customers[Country])</f>
        <v>United States</v>
      </c>
      <c r="I455" t="str">
        <f>_xlfn.XLOOKUP(orders[[#This Row],[Product ID]],products[Product ID],products[Coffee Type])</f>
        <v>Liberica</v>
      </c>
      <c r="J455" t="str">
        <f>_xlfn.XLOOKUP(orders[[#This Row],[Product ID]],products[Product ID],products[Roast Type])</f>
        <v xml:space="preserve">Light </v>
      </c>
      <c r="K455" s="2">
        <f>_xlfn.XLOOKUP(orders[[#This Row],[Product ID]],products[Product ID],products[Size kg])</f>
        <v>0.5</v>
      </c>
      <c r="L455">
        <f>_xlfn.XLOOKUP(orders[[#This Row],[Product ID]],products[Product ID],products[Unit Price])</f>
        <v>9.51</v>
      </c>
      <c r="M455">
        <f>orders[[#This Row],[Unit Price]]*orders[[#This Row],[Quantity]]</f>
        <v>38.04</v>
      </c>
      <c r="N455">
        <f>_xlfn.XLOOKUP(orders[[#This Row],[Product ID]],products[Product ID],products[Profit]) * orders[[#This Row],[Quantity]]</f>
        <v>4.9451999999999998</v>
      </c>
    </row>
    <row r="456" spans="1:14" x14ac:dyDescent="0.3">
      <c r="A456" t="s">
        <v>5663</v>
      </c>
      <c r="B456" s="1">
        <v>44421</v>
      </c>
      <c r="C456" t="s">
        <v>2455</v>
      </c>
      <c r="D456" t="s">
        <v>5205</v>
      </c>
      <c r="E456">
        <v>4</v>
      </c>
      <c r="F456" t="str">
        <f>_xlfn.XLOOKUP(orders[[#This Row],[Customer ID]],customers[Customer ID],customers[Customer Name])</f>
        <v>Reube Cawley</v>
      </c>
      <c r="G456" t="str">
        <f>IF(_xlfn.XLOOKUP(orders[[#This Row],[Customer ID]],customers[Customer ID],customers[Email])=0,"",_xlfn.XLOOKUP(orders[[#This Row],[Customer ID]],customers[Customer ID],customers[Email]))</f>
        <v>rcawleycm@yellowbook.com</v>
      </c>
      <c r="H456" t="str">
        <f>_xlfn.XLOOKUP(orders[[#This Row],[Customer ID]],customers[Customer ID],customers[Country])</f>
        <v>Ireland</v>
      </c>
      <c r="I456" t="str">
        <f>_xlfn.XLOOKUP(orders[[#This Row],[Product ID]],products[Product ID],products[Coffee Type])</f>
        <v>Robusta</v>
      </c>
      <c r="J456" t="str">
        <f>_xlfn.XLOOKUP(orders[[#This Row],[Product ID]],products[Product ID],products[Roast Type])</f>
        <v xml:space="preserve">Dark </v>
      </c>
      <c r="K456" s="2">
        <f>_xlfn.XLOOKUP(orders[[#This Row],[Product ID]],products[Product ID],products[Size kg])</f>
        <v>2.5</v>
      </c>
      <c r="L456">
        <f>_xlfn.XLOOKUP(orders[[#This Row],[Product ID]],products[Product ID],products[Unit Price])</f>
        <v>20.585000000000001</v>
      </c>
      <c r="M456">
        <f>orders[[#This Row],[Unit Price]]*orders[[#This Row],[Quantity]]</f>
        <v>82.34</v>
      </c>
      <c r="N456">
        <f>_xlfn.XLOOKUP(orders[[#This Row],[Product ID]],products[Product ID],products[Profit]) * orders[[#This Row],[Quantity]]</f>
        <v>4.9404000000000003</v>
      </c>
    </row>
    <row r="457" spans="1:14" x14ac:dyDescent="0.3">
      <c r="A457" t="s">
        <v>5664</v>
      </c>
      <c r="B457" s="1">
        <v>43841</v>
      </c>
      <c r="C457" t="s">
        <v>2460</v>
      </c>
      <c r="D457" t="s">
        <v>5195</v>
      </c>
      <c r="E457">
        <v>2</v>
      </c>
      <c r="F457" t="str">
        <f>_xlfn.XLOOKUP(orders[[#This Row],[Customer ID]],customers[Customer ID],customers[Customer Name])</f>
        <v>Stan Barribal</v>
      </c>
      <c r="G457" t="str">
        <f>IF(_xlfn.XLOOKUP(orders[[#This Row],[Customer ID]],customers[Customer ID],customers[Email])=0,"",_xlfn.XLOOKUP(orders[[#This Row],[Customer ID]],customers[Customer ID],customers[Email]))</f>
        <v>sbarribalcn@microsoft.com</v>
      </c>
      <c r="H457" t="str">
        <f>_xlfn.XLOOKUP(orders[[#This Row],[Customer ID]],customers[Customer ID],customers[Country])</f>
        <v>Ireland</v>
      </c>
      <c r="I457" t="str">
        <f>_xlfn.XLOOKUP(orders[[#This Row],[Product ID]],products[Product ID],products[Coffee Type])</f>
        <v>Liberica</v>
      </c>
      <c r="J457" t="str">
        <f>_xlfn.XLOOKUP(orders[[#This Row],[Product ID]],products[Product ID],products[Roast Type])</f>
        <v xml:space="preserve">Light </v>
      </c>
      <c r="K457" s="2">
        <f>_xlfn.XLOOKUP(orders[[#This Row],[Product ID]],products[Product ID],products[Size kg])</f>
        <v>0.2</v>
      </c>
      <c r="L457">
        <f>_xlfn.XLOOKUP(orders[[#This Row],[Product ID]],products[Product ID],products[Unit Price])</f>
        <v>4.7549999999999999</v>
      </c>
      <c r="M457">
        <f>orders[[#This Row],[Unit Price]]*orders[[#This Row],[Quantity]]</f>
        <v>9.51</v>
      </c>
      <c r="N457">
        <f>_xlfn.XLOOKUP(orders[[#This Row],[Product ID]],products[Product ID],products[Profit]) * orders[[#This Row],[Quantity]]</f>
        <v>1.2362</v>
      </c>
    </row>
    <row r="458" spans="1:14" x14ac:dyDescent="0.3">
      <c r="A458" t="s">
        <v>5665</v>
      </c>
      <c r="B458" s="1">
        <v>44017</v>
      </c>
      <c r="C458" t="s">
        <v>2466</v>
      </c>
      <c r="D458" t="s">
        <v>5205</v>
      </c>
      <c r="E458">
        <v>2</v>
      </c>
      <c r="F458" t="str">
        <f>_xlfn.XLOOKUP(orders[[#This Row],[Customer ID]],customers[Customer ID],customers[Customer Name])</f>
        <v>Agnes Adamides</v>
      </c>
      <c r="G458" t="str">
        <f>IF(_xlfn.XLOOKUP(orders[[#This Row],[Customer ID]],customers[Customer ID],customers[Email])=0,"",_xlfn.XLOOKUP(orders[[#This Row],[Customer ID]],customers[Customer ID],customers[Email]))</f>
        <v>aadamidesco@bizjournals.com</v>
      </c>
      <c r="H458" t="str">
        <f>_xlfn.XLOOKUP(orders[[#This Row],[Customer ID]],customers[Customer ID],customers[Country])</f>
        <v>United Kingdom</v>
      </c>
      <c r="I458" t="str">
        <f>_xlfn.XLOOKUP(orders[[#This Row],[Product ID]],products[Product ID],products[Coffee Type])</f>
        <v>Robusta</v>
      </c>
      <c r="J458" t="str">
        <f>_xlfn.XLOOKUP(orders[[#This Row],[Product ID]],products[Product ID],products[Roast Type])</f>
        <v xml:space="preserve">Dark </v>
      </c>
      <c r="K458" s="2">
        <f>_xlfn.XLOOKUP(orders[[#This Row],[Product ID]],products[Product ID],products[Size kg])</f>
        <v>2.5</v>
      </c>
      <c r="L458">
        <f>_xlfn.XLOOKUP(orders[[#This Row],[Product ID]],products[Product ID],products[Unit Price])</f>
        <v>20.585000000000001</v>
      </c>
      <c r="M458">
        <f>orders[[#This Row],[Unit Price]]*orders[[#This Row],[Quantity]]</f>
        <v>41.17</v>
      </c>
      <c r="N458">
        <f>_xlfn.XLOOKUP(orders[[#This Row],[Product ID]],products[Product ID],products[Profit]) * orders[[#This Row],[Quantity]]</f>
        <v>2.4702000000000002</v>
      </c>
    </row>
    <row r="459" spans="1:14" x14ac:dyDescent="0.3">
      <c r="A459" t="s">
        <v>5666</v>
      </c>
      <c r="B459" s="1">
        <v>43671</v>
      </c>
      <c r="C459" t="s">
        <v>2472</v>
      </c>
      <c r="D459" t="s">
        <v>5235</v>
      </c>
      <c r="E459">
        <v>5</v>
      </c>
      <c r="F459" t="str">
        <f>_xlfn.XLOOKUP(orders[[#This Row],[Customer ID]],customers[Customer ID],customers[Customer Name])</f>
        <v>Carmelita Thowes</v>
      </c>
      <c r="G459" t="str">
        <f>IF(_xlfn.XLOOKUP(orders[[#This Row],[Customer ID]],customers[Customer ID],customers[Email])=0,"",_xlfn.XLOOKUP(orders[[#This Row],[Customer ID]],customers[Customer ID],customers[Email]))</f>
        <v>cthowescp@craigslist.org</v>
      </c>
      <c r="H459" t="str">
        <f>_xlfn.XLOOKUP(orders[[#This Row],[Customer ID]],customers[Customer ID],customers[Country])</f>
        <v>United States</v>
      </c>
      <c r="I459" t="str">
        <f>_xlfn.XLOOKUP(orders[[#This Row],[Product ID]],products[Product ID],products[Coffee Type])</f>
        <v>Liberica</v>
      </c>
      <c r="J459" t="str">
        <f>_xlfn.XLOOKUP(orders[[#This Row],[Product ID]],products[Product ID],products[Roast Type])</f>
        <v xml:space="preserve">Light </v>
      </c>
      <c r="K459" s="2">
        <f>_xlfn.XLOOKUP(orders[[#This Row],[Product ID]],products[Product ID],products[Size kg])</f>
        <v>0.5</v>
      </c>
      <c r="L459">
        <f>_xlfn.XLOOKUP(orders[[#This Row],[Product ID]],products[Product ID],products[Unit Price])</f>
        <v>9.51</v>
      </c>
      <c r="M459">
        <f>orders[[#This Row],[Unit Price]]*orders[[#This Row],[Quantity]]</f>
        <v>47.55</v>
      </c>
      <c r="N459">
        <f>_xlfn.XLOOKUP(orders[[#This Row],[Product ID]],products[Product ID],products[Profit]) * orders[[#This Row],[Quantity]]</f>
        <v>6.1814999999999998</v>
      </c>
    </row>
    <row r="460" spans="1:14" x14ac:dyDescent="0.3">
      <c r="A460" t="s">
        <v>5667</v>
      </c>
      <c r="B460" s="1">
        <v>44707</v>
      </c>
      <c r="C460" t="s">
        <v>2477</v>
      </c>
      <c r="D460" t="s">
        <v>5221</v>
      </c>
      <c r="E460">
        <v>4</v>
      </c>
      <c r="F460" t="str">
        <f>_xlfn.XLOOKUP(orders[[#This Row],[Customer ID]],customers[Customer ID],customers[Customer Name])</f>
        <v>Rodolfo Willoway</v>
      </c>
      <c r="G460" t="str">
        <f>IF(_xlfn.XLOOKUP(orders[[#This Row],[Customer ID]],customers[Customer ID],customers[Email])=0,"",_xlfn.XLOOKUP(orders[[#This Row],[Customer ID]],customers[Customer ID],customers[Email]))</f>
        <v>rwillowaycq@admin.ch</v>
      </c>
      <c r="H460" t="str">
        <f>_xlfn.XLOOKUP(orders[[#This Row],[Customer ID]],customers[Customer ID],customers[Country])</f>
        <v>United States</v>
      </c>
      <c r="I460" t="str">
        <f>_xlfn.XLOOKUP(orders[[#This Row],[Product ID]],products[Product ID],products[Coffee Type])</f>
        <v>Arabica</v>
      </c>
      <c r="J460" t="str">
        <f>_xlfn.XLOOKUP(orders[[#This Row],[Product ID]],products[Product ID],products[Roast Type])</f>
        <v xml:space="preserve">Medium </v>
      </c>
      <c r="K460" s="2">
        <f>_xlfn.XLOOKUP(orders[[#This Row],[Product ID]],products[Product ID],products[Size kg])</f>
        <v>1</v>
      </c>
      <c r="L460">
        <f>_xlfn.XLOOKUP(orders[[#This Row],[Product ID]],products[Product ID],products[Unit Price])</f>
        <v>11.25</v>
      </c>
      <c r="M460">
        <f>orders[[#This Row],[Unit Price]]*orders[[#This Row],[Quantity]]</f>
        <v>45</v>
      </c>
      <c r="N460">
        <f>_xlfn.XLOOKUP(orders[[#This Row],[Product ID]],products[Product ID],products[Profit]) * orders[[#This Row],[Quantity]]</f>
        <v>4.05</v>
      </c>
    </row>
    <row r="461" spans="1:14" x14ac:dyDescent="0.3">
      <c r="A461" t="s">
        <v>5668</v>
      </c>
      <c r="B461" s="1">
        <v>43840</v>
      </c>
      <c r="C461" t="s">
        <v>2482</v>
      </c>
      <c r="D461" t="s">
        <v>5195</v>
      </c>
      <c r="E461">
        <v>5</v>
      </c>
      <c r="F461" t="str">
        <f>_xlfn.XLOOKUP(orders[[#This Row],[Customer ID]],customers[Customer ID],customers[Customer Name])</f>
        <v>Alvis Elwin</v>
      </c>
      <c r="G461" t="str">
        <f>IF(_xlfn.XLOOKUP(orders[[#This Row],[Customer ID]],customers[Customer ID],customers[Email])=0,"",_xlfn.XLOOKUP(orders[[#This Row],[Customer ID]],customers[Customer ID],customers[Email]))</f>
        <v>aelwincr@privacy.gov.au</v>
      </c>
      <c r="H461" t="str">
        <f>_xlfn.XLOOKUP(orders[[#This Row],[Customer ID]],customers[Customer ID],customers[Country])</f>
        <v>United States</v>
      </c>
      <c r="I461" t="str">
        <f>_xlfn.XLOOKUP(orders[[#This Row],[Product ID]],products[Product ID],products[Coffee Type])</f>
        <v>Liberica</v>
      </c>
      <c r="J461" t="str">
        <f>_xlfn.XLOOKUP(orders[[#This Row],[Product ID]],products[Product ID],products[Roast Type])</f>
        <v xml:space="preserve">Light </v>
      </c>
      <c r="K461" s="2">
        <f>_xlfn.XLOOKUP(orders[[#This Row],[Product ID]],products[Product ID],products[Size kg])</f>
        <v>0.2</v>
      </c>
      <c r="L461">
        <f>_xlfn.XLOOKUP(orders[[#This Row],[Product ID]],products[Product ID],products[Unit Price])</f>
        <v>4.7549999999999999</v>
      </c>
      <c r="M461">
        <f>orders[[#This Row],[Unit Price]]*orders[[#This Row],[Quantity]]</f>
        <v>23.774999999999999</v>
      </c>
      <c r="N461">
        <f>_xlfn.XLOOKUP(orders[[#This Row],[Product ID]],products[Product ID],products[Profit]) * orders[[#This Row],[Quantity]]</f>
        <v>3.0905</v>
      </c>
    </row>
    <row r="462" spans="1:14" x14ac:dyDescent="0.3">
      <c r="A462" t="s">
        <v>5669</v>
      </c>
      <c r="B462" s="1">
        <v>43602</v>
      </c>
      <c r="C462" t="s">
        <v>2487</v>
      </c>
      <c r="D462" t="s">
        <v>5272</v>
      </c>
      <c r="E462">
        <v>3</v>
      </c>
      <c r="F462" t="str">
        <f>_xlfn.XLOOKUP(orders[[#This Row],[Customer ID]],customers[Customer ID],customers[Customer Name])</f>
        <v>Araldo Bilbrook</v>
      </c>
      <c r="G462" t="str">
        <f>IF(_xlfn.XLOOKUP(orders[[#This Row],[Customer ID]],customers[Customer ID],customers[Email])=0,"",_xlfn.XLOOKUP(orders[[#This Row],[Customer ID]],customers[Customer ID],customers[Email]))</f>
        <v>abilbrookcs@booking.com</v>
      </c>
      <c r="H462" t="str">
        <f>_xlfn.XLOOKUP(orders[[#This Row],[Customer ID]],customers[Customer ID],customers[Country])</f>
        <v>Ireland</v>
      </c>
      <c r="I462" t="str">
        <f>_xlfn.XLOOKUP(orders[[#This Row],[Product ID]],products[Product ID],products[Coffee Type])</f>
        <v>Robusta</v>
      </c>
      <c r="J462" t="str">
        <f>_xlfn.XLOOKUP(orders[[#This Row],[Product ID]],products[Product ID],products[Roast Type])</f>
        <v xml:space="preserve">Dark </v>
      </c>
      <c r="K462" s="2">
        <f>_xlfn.XLOOKUP(orders[[#This Row],[Product ID]],products[Product ID],products[Size kg])</f>
        <v>0.5</v>
      </c>
      <c r="L462">
        <f>_xlfn.XLOOKUP(orders[[#This Row],[Product ID]],products[Product ID],products[Unit Price])</f>
        <v>5.37</v>
      </c>
      <c r="M462">
        <f>orders[[#This Row],[Unit Price]]*orders[[#This Row],[Quantity]]</f>
        <v>16.11</v>
      </c>
      <c r="N462">
        <f>_xlfn.XLOOKUP(orders[[#This Row],[Product ID]],products[Product ID],products[Profit]) * orders[[#This Row],[Quantity]]</f>
        <v>0.9665999999999999</v>
      </c>
    </row>
    <row r="463" spans="1:14" x14ac:dyDescent="0.3">
      <c r="A463" t="s">
        <v>5670</v>
      </c>
      <c r="B463" s="1">
        <v>44036</v>
      </c>
      <c r="C463" t="s">
        <v>2494</v>
      </c>
      <c r="D463" t="s">
        <v>5245</v>
      </c>
      <c r="E463">
        <v>4</v>
      </c>
      <c r="F463" t="str">
        <f>_xlfn.XLOOKUP(orders[[#This Row],[Customer ID]],customers[Customer ID],customers[Customer Name])</f>
        <v>Ransell McKall</v>
      </c>
      <c r="G463" t="str">
        <f>IF(_xlfn.XLOOKUP(orders[[#This Row],[Customer ID]],customers[Customer ID],customers[Email])=0,"",_xlfn.XLOOKUP(orders[[#This Row],[Customer ID]],customers[Customer ID],customers[Email]))</f>
        <v>rmckallct@sakura.ne.jp</v>
      </c>
      <c r="H463" t="str">
        <f>_xlfn.XLOOKUP(orders[[#This Row],[Customer ID]],customers[Customer ID],customers[Country])</f>
        <v>United Kingdom</v>
      </c>
      <c r="I463" t="str">
        <f>_xlfn.XLOOKUP(orders[[#This Row],[Product ID]],products[Product ID],products[Coffee Type])</f>
        <v>Robusta</v>
      </c>
      <c r="J463" t="str">
        <f>_xlfn.XLOOKUP(orders[[#This Row],[Product ID]],products[Product ID],products[Roast Type])</f>
        <v xml:space="preserve">Dark </v>
      </c>
      <c r="K463" s="2">
        <f>_xlfn.XLOOKUP(orders[[#This Row],[Product ID]],products[Product ID],products[Size kg])</f>
        <v>0.2</v>
      </c>
      <c r="L463">
        <f>_xlfn.XLOOKUP(orders[[#This Row],[Product ID]],products[Product ID],products[Unit Price])</f>
        <v>2.6850000000000001</v>
      </c>
      <c r="M463">
        <f>orders[[#This Row],[Unit Price]]*orders[[#This Row],[Quantity]]</f>
        <v>10.74</v>
      </c>
      <c r="N463">
        <f>_xlfn.XLOOKUP(orders[[#This Row],[Product ID]],products[Product ID],products[Profit]) * orders[[#This Row],[Quantity]]</f>
        <v>0.64439999999999997</v>
      </c>
    </row>
    <row r="464" spans="1:14" x14ac:dyDescent="0.3">
      <c r="A464" t="s">
        <v>5671</v>
      </c>
      <c r="B464" s="1">
        <v>44124</v>
      </c>
      <c r="C464" t="s">
        <v>2501</v>
      </c>
      <c r="D464" t="s">
        <v>5200</v>
      </c>
      <c r="E464">
        <v>5</v>
      </c>
      <c r="F464" t="str">
        <f>_xlfn.XLOOKUP(orders[[#This Row],[Customer ID]],customers[Customer ID],customers[Customer Name])</f>
        <v>Borg Daile</v>
      </c>
      <c r="G464" t="str">
        <f>IF(_xlfn.XLOOKUP(orders[[#This Row],[Customer ID]],customers[Customer ID],customers[Email])=0,"",_xlfn.XLOOKUP(orders[[#This Row],[Customer ID]],customers[Customer ID],customers[Email]))</f>
        <v>bdailecu@vistaprint.com</v>
      </c>
      <c r="H464" t="str">
        <f>_xlfn.XLOOKUP(orders[[#This Row],[Customer ID]],customers[Customer ID],customers[Country])</f>
        <v>United States</v>
      </c>
      <c r="I464" t="str">
        <f>_xlfn.XLOOKUP(orders[[#This Row],[Product ID]],products[Product ID],products[Coffee Type])</f>
        <v>Arabica</v>
      </c>
      <c r="J464" t="str">
        <f>_xlfn.XLOOKUP(orders[[#This Row],[Product ID]],products[Product ID],products[Roast Type])</f>
        <v xml:space="preserve">Dark </v>
      </c>
      <c r="K464" s="2">
        <f>_xlfn.XLOOKUP(orders[[#This Row],[Product ID]],products[Product ID],products[Size kg])</f>
        <v>1</v>
      </c>
      <c r="L464">
        <f>_xlfn.XLOOKUP(orders[[#This Row],[Product ID]],products[Product ID],products[Unit Price])</f>
        <v>9.9499999999999993</v>
      </c>
      <c r="M464">
        <f>orders[[#This Row],[Unit Price]]*orders[[#This Row],[Quantity]]</f>
        <v>49.75</v>
      </c>
      <c r="N464">
        <f>_xlfn.XLOOKUP(orders[[#This Row],[Product ID]],products[Product ID],products[Profit]) * orders[[#This Row],[Quantity]]</f>
        <v>4.4775</v>
      </c>
    </row>
    <row r="465" spans="1:14" x14ac:dyDescent="0.3">
      <c r="A465" t="s">
        <v>5672</v>
      </c>
      <c r="B465" s="1">
        <v>43730</v>
      </c>
      <c r="C465" t="s">
        <v>2506</v>
      </c>
      <c r="D465" t="s">
        <v>5188</v>
      </c>
      <c r="E465">
        <v>2</v>
      </c>
      <c r="F465" t="str">
        <f>_xlfn.XLOOKUP(orders[[#This Row],[Customer ID]],customers[Customer ID],customers[Customer Name])</f>
        <v>Adolphe Treherne</v>
      </c>
      <c r="G465" t="str">
        <f>IF(_xlfn.XLOOKUP(orders[[#This Row],[Customer ID]],customers[Customer ID],customers[Email])=0,"",_xlfn.XLOOKUP(orders[[#This Row],[Customer ID]],customers[Customer ID],customers[Email]))</f>
        <v>atrehernecv@state.tx.us</v>
      </c>
      <c r="H465" t="str">
        <f>_xlfn.XLOOKUP(orders[[#This Row],[Customer ID]],customers[Customer ID],customers[Country])</f>
        <v>Ireland</v>
      </c>
      <c r="I465" t="str">
        <f>_xlfn.XLOOKUP(orders[[#This Row],[Product ID]],products[Product ID],products[Coffee Type])</f>
        <v>Excelsa</v>
      </c>
      <c r="J465" t="str">
        <f>_xlfn.XLOOKUP(orders[[#This Row],[Product ID]],products[Product ID],products[Roast Type])</f>
        <v xml:space="preserve">Medium </v>
      </c>
      <c r="K465" s="2">
        <f>_xlfn.XLOOKUP(orders[[#This Row],[Product ID]],products[Product ID],products[Size kg])</f>
        <v>1</v>
      </c>
      <c r="L465">
        <f>_xlfn.XLOOKUP(orders[[#This Row],[Product ID]],products[Product ID],products[Unit Price])</f>
        <v>13.75</v>
      </c>
      <c r="M465">
        <f>orders[[#This Row],[Unit Price]]*orders[[#This Row],[Quantity]]</f>
        <v>27.5</v>
      </c>
      <c r="N465">
        <f>_xlfn.XLOOKUP(orders[[#This Row],[Product ID]],products[Product ID],products[Profit]) * orders[[#This Row],[Quantity]]</f>
        <v>3.0249999999999999</v>
      </c>
    </row>
    <row r="466" spans="1:14" x14ac:dyDescent="0.3">
      <c r="A466" t="s">
        <v>5673</v>
      </c>
      <c r="B466" s="1">
        <v>43989</v>
      </c>
      <c r="C466" t="s">
        <v>2513</v>
      </c>
      <c r="D466" t="s">
        <v>5250</v>
      </c>
      <c r="E466">
        <v>4</v>
      </c>
      <c r="F466" t="str">
        <f>_xlfn.XLOOKUP(orders[[#This Row],[Customer ID]],customers[Customer ID],customers[Customer Name])</f>
        <v>Annetta Brentnall</v>
      </c>
      <c r="G466" t="str">
        <f>IF(_xlfn.XLOOKUP(orders[[#This Row],[Customer ID]],customers[Customer ID],customers[Email])=0,"",_xlfn.XLOOKUP(orders[[#This Row],[Customer ID]],customers[Customer ID],customers[Email]))</f>
        <v>abrentnallcw@biglobe.ne.jp</v>
      </c>
      <c r="H466" t="str">
        <f>_xlfn.XLOOKUP(orders[[#This Row],[Customer ID]],customers[Customer ID],customers[Country])</f>
        <v>United Kingdom</v>
      </c>
      <c r="I466" t="str">
        <f>_xlfn.XLOOKUP(orders[[#This Row],[Product ID]],products[Product ID],products[Coffee Type])</f>
        <v>Liberica</v>
      </c>
      <c r="J466" t="str">
        <f>_xlfn.XLOOKUP(orders[[#This Row],[Product ID]],products[Product ID],products[Roast Type])</f>
        <v xml:space="preserve">Dark </v>
      </c>
      <c r="K466" s="2">
        <f>_xlfn.XLOOKUP(orders[[#This Row],[Product ID]],products[Product ID],products[Size kg])</f>
        <v>2.5</v>
      </c>
      <c r="L466">
        <f>_xlfn.XLOOKUP(orders[[#This Row],[Product ID]],products[Product ID],products[Unit Price])</f>
        <v>29.785</v>
      </c>
      <c r="M466">
        <f>orders[[#This Row],[Unit Price]]*orders[[#This Row],[Quantity]]</f>
        <v>119.14</v>
      </c>
      <c r="N466">
        <f>_xlfn.XLOOKUP(orders[[#This Row],[Product ID]],products[Product ID],products[Profit]) * orders[[#This Row],[Quantity]]</f>
        <v>15.488</v>
      </c>
    </row>
    <row r="467" spans="1:14" x14ac:dyDescent="0.3">
      <c r="A467" t="s">
        <v>5674</v>
      </c>
      <c r="B467" s="1">
        <v>43814</v>
      </c>
      <c r="C467" t="s">
        <v>2518</v>
      </c>
      <c r="D467" t="s">
        <v>5205</v>
      </c>
      <c r="E467">
        <v>1</v>
      </c>
      <c r="F467" t="str">
        <f>_xlfn.XLOOKUP(orders[[#This Row],[Customer ID]],customers[Customer ID],customers[Customer Name])</f>
        <v>Dick Drinkall</v>
      </c>
      <c r="G467" t="str">
        <f>IF(_xlfn.XLOOKUP(orders[[#This Row],[Customer ID]],customers[Customer ID],customers[Email])=0,"",_xlfn.XLOOKUP(orders[[#This Row],[Customer ID]],customers[Customer ID],customers[Email]))</f>
        <v>ddrinkallcx@psu.edu</v>
      </c>
      <c r="H467" t="str">
        <f>_xlfn.XLOOKUP(orders[[#This Row],[Customer ID]],customers[Customer ID],customers[Country])</f>
        <v>United States</v>
      </c>
      <c r="I467" t="str">
        <f>_xlfn.XLOOKUP(orders[[#This Row],[Product ID]],products[Product ID],products[Coffee Type])</f>
        <v>Robusta</v>
      </c>
      <c r="J467" t="str">
        <f>_xlfn.XLOOKUP(orders[[#This Row],[Product ID]],products[Product ID],products[Roast Type])</f>
        <v xml:space="preserve">Dark </v>
      </c>
      <c r="K467" s="2">
        <f>_xlfn.XLOOKUP(orders[[#This Row],[Product ID]],products[Product ID],products[Size kg])</f>
        <v>2.5</v>
      </c>
      <c r="L467">
        <f>_xlfn.XLOOKUP(orders[[#This Row],[Product ID]],products[Product ID],products[Unit Price])</f>
        <v>20.585000000000001</v>
      </c>
      <c r="M467">
        <f>orders[[#This Row],[Unit Price]]*orders[[#This Row],[Quantity]]</f>
        <v>20.585000000000001</v>
      </c>
      <c r="N467">
        <f>_xlfn.XLOOKUP(orders[[#This Row],[Product ID]],products[Product ID],products[Profit]) * orders[[#This Row],[Quantity]]</f>
        <v>1.2351000000000001</v>
      </c>
    </row>
    <row r="468" spans="1:14" x14ac:dyDescent="0.3">
      <c r="A468" t="s">
        <v>5675</v>
      </c>
      <c r="B468" s="1">
        <v>44171</v>
      </c>
      <c r="C468" t="s">
        <v>2523</v>
      </c>
      <c r="D468" t="s">
        <v>5217</v>
      </c>
      <c r="E468">
        <v>3</v>
      </c>
      <c r="F468" t="str">
        <f>_xlfn.XLOOKUP(orders[[#This Row],[Customer ID]],customers[Customer ID],customers[Customer Name])</f>
        <v>Dagny Kornel</v>
      </c>
      <c r="G468" t="str">
        <f>IF(_xlfn.XLOOKUP(orders[[#This Row],[Customer ID]],customers[Customer ID],customers[Email])=0,"",_xlfn.XLOOKUP(orders[[#This Row],[Customer ID]],customers[Customer ID],customers[Email]))</f>
        <v>dkornelcy@cyberchimps.com</v>
      </c>
      <c r="H468" t="str">
        <f>_xlfn.XLOOKUP(orders[[#This Row],[Customer ID]],customers[Customer ID],customers[Country])</f>
        <v>United States</v>
      </c>
      <c r="I468" t="str">
        <f>_xlfn.XLOOKUP(orders[[#This Row],[Product ID]],products[Product ID],products[Coffee Type])</f>
        <v>Arabica</v>
      </c>
      <c r="J468" t="str">
        <f>_xlfn.XLOOKUP(orders[[#This Row],[Product ID]],products[Product ID],products[Roast Type])</f>
        <v xml:space="preserve">Dark </v>
      </c>
      <c r="K468" s="2">
        <f>_xlfn.XLOOKUP(orders[[#This Row],[Product ID]],products[Product ID],products[Size kg])</f>
        <v>0.2</v>
      </c>
      <c r="L468">
        <f>_xlfn.XLOOKUP(orders[[#This Row],[Product ID]],products[Product ID],products[Unit Price])</f>
        <v>2.9849999999999999</v>
      </c>
      <c r="M468">
        <f>orders[[#This Row],[Unit Price]]*orders[[#This Row],[Quantity]]</f>
        <v>8.9550000000000001</v>
      </c>
      <c r="N468">
        <f>_xlfn.XLOOKUP(orders[[#This Row],[Product ID]],products[Product ID],products[Profit]) * orders[[#This Row],[Quantity]]</f>
        <v>0.80580000000000007</v>
      </c>
    </row>
    <row r="469" spans="1:14" x14ac:dyDescent="0.3">
      <c r="A469" t="s">
        <v>5676</v>
      </c>
      <c r="B469" s="1">
        <v>44536</v>
      </c>
      <c r="C469" t="s">
        <v>2529</v>
      </c>
      <c r="D469" t="s">
        <v>5228</v>
      </c>
      <c r="E469">
        <v>1</v>
      </c>
      <c r="F469" t="str">
        <f>_xlfn.XLOOKUP(orders[[#This Row],[Customer ID]],customers[Customer ID],customers[Customer Name])</f>
        <v>Rhona Lequeux</v>
      </c>
      <c r="G469" t="str">
        <f>IF(_xlfn.XLOOKUP(orders[[#This Row],[Customer ID]],customers[Customer ID],customers[Email])=0,"",_xlfn.XLOOKUP(orders[[#This Row],[Customer ID]],customers[Customer ID],customers[Email]))</f>
        <v>rlequeuxcz@newyorker.com</v>
      </c>
      <c r="H469" t="str">
        <f>_xlfn.XLOOKUP(orders[[#This Row],[Customer ID]],customers[Customer ID],customers[Country])</f>
        <v>United States</v>
      </c>
      <c r="I469" t="str">
        <f>_xlfn.XLOOKUP(orders[[#This Row],[Product ID]],products[Product ID],products[Coffee Type])</f>
        <v>Arabica</v>
      </c>
      <c r="J469" t="str">
        <f>_xlfn.XLOOKUP(orders[[#This Row],[Product ID]],products[Product ID],products[Roast Type])</f>
        <v xml:space="preserve">Dark </v>
      </c>
      <c r="K469" s="2">
        <f>_xlfn.XLOOKUP(orders[[#This Row],[Product ID]],products[Product ID],products[Size kg])</f>
        <v>0.5</v>
      </c>
      <c r="L469">
        <f>_xlfn.XLOOKUP(orders[[#This Row],[Product ID]],products[Product ID],products[Unit Price])</f>
        <v>5.97</v>
      </c>
      <c r="M469">
        <f>orders[[#This Row],[Unit Price]]*orders[[#This Row],[Quantity]]</f>
        <v>5.97</v>
      </c>
      <c r="N469">
        <f>_xlfn.XLOOKUP(orders[[#This Row],[Product ID]],products[Product ID],products[Profit]) * orders[[#This Row],[Quantity]]</f>
        <v>0.5373</v>
      </c>
    </row>
    <row r="470" spans="1:14" x14ac:dyDescent="0.3">
      <c r="A470" t="s">
        <v>5677</v>
      </c>
      <c r="B470" s="1">
        <v>44023</v>
      </c>
      <c r="C470" t="s">
        <v>2535</v>
      </c>
      <c r="D470" t="s">
        <v>5188</v>
      </c>
      <c r="E470">
        <v>3</v>
      </c>
      <c r="F470" t="str">
        <f>_xlfn.XLOOKUP(orders[[#This Row],[Customer ID]],customers[Customer ID],customers[Customer Name])</f>
        <v>Julius Mccaull</v>
      </c>
      <c r="G470" t="str">
        <f>IF(_xlfn.XLOOKUP(orders[[#This Row],[Customer ID]],customers[Customer ID],customers[Email])=0,"",_xlfn.XLOOKUP(orders[[#This Row],[Customer ID]],customers[Customer ID],customers[Email]))</f>
        <v>jmccaulld0@parallels.com</v>
      </c>
      <c r="H470" t="str">
        <f>_xlfn.XLOOKUP(orders[[#This Row],[Customer ID]],customers[Customer ID],customers[Country])</f>
        <v>United States</v>
      </c>
      <c r="I470" t="str">
        <f>_xlfn.XLOOKUP(orders[[#This Row],[Product ID]],products[Product ID],products[Coffee Type])</f>
        <v>Excelsa</v>
      </c>
      <c r="J470" t="str">
        <f>_xlfn.XLOOKUP(orders[[#This Row],[Product ID]],products[Product ID],products[Roast Type])</f>
        <v xml:space="preserve">Medium </v>
      </c>
      <c r="K470" s="2">
        <f>_xlfn.XLOOKUP(orders[[#This Row],[Product ID]],products[Product ID],products[Size kg])</f>
        <v>1</v>
      </c>
      <c r="L470">
        <f>_xlfn.XLOOKUP(orders[[#This Row],[Product ID]],products[Product ID],products[Unit Price])</f>
        <v>13.75</v>
      </c>
      <c r="M470">
        <f>orders[[#This Row],[Unit Price]]*orders[[#This Row],[Quantity]]</f>
        <v>41.25</v>
      </c>
      <c r="N470">
        <f>_xlfn.XLOOKUP(orders[[#This Row],[Product ID]],products[Product ID],products[Profit]) * orders[[#This Row],[Quantity]]</f>
        <v>4.5374999999999996</v>
      </c>
    </row>
    <row r="471" spans="1:14" x14ac:dyDescent="0.3">
      <c r="A471" t="s">
        <v>5678</v>
      </c>
      <c r="B471" s="1">
        <v>44375</v>
      </c>
      <c r="C471" t="s">
        <v>2584</v>
      </c>
      <c r="D471" t="s">
        <v>5332</v>
      </c>
      <c r="E471">
        <v>5</v>
      </c>
      <c r="F471" t="str">
        <f>_xlfn.XLOOKUP(orders[[#This Row],[Customer ID]],customers[Customer ID],customers[Customer Name])</f>
        <v>Ailey Brash</v>
      </c>
      <c r="G471" t="str">
        <f>IF(_xlfn.XLOOKUP(orders[[#This Row],[Customer ID]],customers[Customer ID],customers[Email])=0,"",_xlfn.XLOOKUP(orders[[#This Row],[Customer ID]],customers[Customer ID],customers[Email]))</f>
        <v>abrashda@plala.or.jp</v>
      </c>
      <c r="H471" t="str">
        <f>_xlfn.XLOOKUP(orders[[#This Row],[Customer ID]],customers[Customer ID],customers[Country])</f>
        <v>United States</v>
      </c>
      <c r="I471" t="str">
        <f>_xlfn.XLOOKUP(orders[[#This Row],[Product ID]],products[Product ID],products[Coffee Type])</f>
        <v>Excelsa</v>
      </c>
      <c r="J471" t="str">
        <f>_xlfn.XLOOKUP(orders[[#This Row],[Product ID]],products[Product ID],products[Roast Type])</f>
        <v xml:space="preserve">Light </v>
      </c>
      <c r="K471" s="2">
        <f>_xlfn.XLOOKUP(orders[[#This Row],[Product ID]],products[Product ID],products[Size kg])</f>
        <v>0.2</v>
      </c>
      <c r="L471">
        <f>_xlfn.XLOOKUP(orders[[#This Row],[Product ID]],products[Product ID],products[Unit Price])</f>
        <v>4.4550000000000001</v>
      </c>
      <c r="M471">
        <f>orders[[#This Row],[Unit Price]]*orders[[#This Row],[Quantity]]</f>
        <v>22.274999999999999</v>
      </c>
      <c r="N471">
        <f>_xlfn.XLOOKUP(orders[[#This Row],[Product ID]],products[Product ID],products[Profit]) * orders[[#This Row],[Quantity]]</f>
        <v>2.4500000000000002</v>
      </c>
    </row>
    <row r="472" spans="1:14" x14ac:dyDescent="0.3">
      <c r="A472" t="s">
        <v>5679</v>
      </c>
      <c r="B472" s="1">
        <v>44656</v>
      </c>
      <c r="C472" t="s">
        <v>2545</v>
      </c>
      <c r="D472" t="s">
        <v>5225</v>
      </c>
      <c r="E472">
        <v>1</v>
      </c>
      <c r="F472" t="str">
        <f>_xlfn.XLOOKUP(orders[[#This Row],[Customer ID]],customers[Customer ID],customers[Customer Name])</f>
        <v>Alberto Hutchinson</v>
      </c>
      <c r="G472" t="str">
        <f>IF(_xlfn.XLOOKUP(orders[[#This Row],[Customer ID]],customers[Customer ID],customers[Email])=0,"",_xlfn.XLOOKUP(orders[[#This Row],[Customer ID]],customers[Customer ID],customers[Email]))</f>
        <v>ahutchinsond2@imgur.com</v>
      </c>
      <c r="H472" t="str">
        <f>_xlfn.XLOOKUP(orders[[#This Row],[Customer ID]],customers[Customer ID],customers[Country])</f>
        <v>United States</v>
      </c>
      <c r="I472" t="str">
        <f>_xlfn.XLOOKUP(orders[[#This Row],[Product ID]],products[Product ID],products[Coffee Type])</f>
        <v>Arabica</v>
      </c>
      <c r="J472" t="str">
        <f>_xlfn.XLOOKUP(orders[[#This Row],[Product ID]],products[Product ID],products[Roast Type])</f>
        <v xml:space="preserve">Medium </v>
      </c>
      <c r="K472" s="2">
        <f>_xlfn.XLOOKUP(orders[[#This Row],[Product ID]],products[Product ID],products[Size kg])</f>
        <v>0.5</v>
      </c>
      <c r="L472">
        <f>_xlfn.XLOOKUP(orders[[#This Row],[Product ID]],products[Product ID],products[Unit Price])</f>
        <v>6.75</v>
      </c>
      <c r="M472">
        <f>orders[[#This Row],[Unit Price]]*orders[[#This Row],[Quantity]]</f>
        <v>6.75</v>
      </c>
      <c r="N472">
        <f>_xlfn.XLOOKUP(orders[[#This Row],[Product ID]],products[Product ID],products[Profit]) * orders[[#This Row],[Quantity]]</f>
        <v>0.60750000000000004</v>
      </c>
    </row>
    <row r="473" spans="1:14" x14ac:dyDescent="0.3">
      <c r="A473" t="s">
        <v>5680</v>
      </c>
      <c r="B473" s="1">
        <v>44644</v>
      </c>
      <c r="C473" t="s">
        <v>2550</v>
      </c>
      <c r="D473" t="s">
        <v>5302</v>
      </c>
      <c r="E473">
        <v>4</v>
      </c>
      <c r="F473" t="str">
        <f>_xlfn.XLOOKUP(orders[[#This Row],[Customer ID]],customers[Customer ID],customers[Customer Name])</f>
        <v>Lamond Gheeraert</v>
      </c>
      <c r="G473" t="str">
        <f>IF(_xlfn.XLOOKUP(orders[[#This Row],[Customer ID]],customers[Customer ID],customers[Email])=0,"",_xlfn.XLOOKUP(orders[[#This Row],[Customer ID]],customers[Customer ID],customers[Email]))</f>
        <v/>
      </c>
      <c r="H473" t="str">
        <f>_xlfn.XLOOKUP(orders[[#This Row],[Customer ID]],customers[Customer ID],customers[Country])</f>
        <v>United States</v>
      </c>
      <c r="I473" t="str">
        <f>_xlfn.XLOOKUP(orders[[#This Row],[Product ID]],products[Product ID],products[Coffee Type])</f>
        <v>Liberica</v>
      </c>
      <c r="J473" t="str">
        <f>_xlfn.XLOOKUP(orders[[#This Row],[Product ID]],products[Product ID],products[Roast Type])</f>
        <v xml:space="preserve">Medium </v>
      </c>
      <c r="K473" s="2">
        <f>_xlfn.XLOOKUP(orders[[#This Row],[Product ID]],products[Product ID],products[Size kg])</f>
        <v>2.5</v>
      </c>
      <c r="L473">
        <f>_xlfn.XLOOKUP(orders[[#This Row],[Product ID]],products[Product ID],products[Unit Price])</f>
        <v>33.465000000000003</v>
      </c>
      <c r="M473">
        <f>orders[[#This Row],[Unit Price]]*orders[[#This Row],[Quantity]]</f>
        <v>133.86000000000001</v>
      </c>
      <c r="N473">
        <f>_xlfn.XLOOKUP(orders[[#This Row],[Product ID]],products[Product ID],products[Profit]) * orders[[#This Row],[Quantity]]</f>
        <v>17.401599999999998</v>
      </c>
    </row>
    <row r="474" spans="1:14" x14ac:dyDescent="0.3">
      <c r="A474" t="s">
        <v>5681</v>
      </c>
      <c r="B474" s="1">
        <v>43869</v>
      </c>
      <c r="C474" t="s">
        <v>2554</v>
      </c>
      <c r="D474" t="s">
        <v>5217</v>
      </c>
      <c r="E474">
        <v>2</v>
      </c>
      <c r="F474" t="str">
        <f>_xlfn.XLOOKUP(orders[[#This Row],[Customer ID]],customers[Customer ID],customers[Customer Name])</f>
        <v>Roxine Drivers</v>
      </c>
      <c r="G474" t="str">
        <f>IF(_xlfn.XLOOKUP(orders[[#This Row],[Customer ID]],customers[Customer ID],customers[Email])=0,"",_xlfn.XLOOKUP(orders[[#This Row],[Customer ID]],customers[Customer ID],customers[Email]))</f>
        <v>rdriversd4@hexun.com</v>
      </c>
      <c r="H474" t="str">
        <f>_xlfn.XLOOKUP(orders[[#This Row],[Customer ID]],customers[Customer ID],customers[Country])</f>
        <v>United States</v>
      </c>
      <c r="I474" t="str">
        <f>_xlfn.XLOOKUP(orders[[#This Row],[Product ID]],products[Product ID],products[Coffee Type])</f>
        <v>Arabica</v>
      </c>
      <c r="J474" t="str">
        <f>_xlfn.XLOOKUP(orders[[#This Row],[Product ID]],products[Product ID],products[Roast Type])</f>
        <v xml:space="preserve">Dark </v>
      </c>
      <c r="K474" s="2">
        <f>_xlfn.XLOOKUP(orders[[#This Row],[Product ID]],products[Product ID],products[Size kg])</f>
        <v>0.2</v>
      </c>
      <c r="L474">
        <f>_xlfn.XLOOKUP(orders[[#This Row],[Product ID]],products[Product ID],products[Unit Price])</f>
        <v>2.9849999999999999</v>
      </c>
      <c r="M474">
        <f>orders[[#This Row],[Unit Price]]*orders[[#This Row],[Quantity]]</f>
        <v>5.97</v>
      </c>
      <c r="N474">
        <f>_xlfn.XLOOKUP(orders[[#This Row],[Product ID]],products[Product ID],products[Profit]) * orders[[#This Row],[Quantity]]</f>
        <v>0.53720000000000001</v>
      </c>
    </row>
    <row r="475" spans="1:14" x14ac:dyDescent="0.3">
      <c r="A475" t="s">
        <v>5682</v>
      </c>
      <c r="B475" s="1">
        <v>44603</v>
      </c>
      <c r="C475" t="s">
        <v>2559</v>
      </c>
      <c r="D475" t="s">
        <v>5186</v>
      </c>
      <c r="E475">
        <v>2</v>
      </c>
      <c r="F475" t="str">
        <f>_xlfn.XLOOKUP(orders[[#This Row],[Customer ID]],customers[Customer ID],customers[Customer Name])</f>
        <v>Heloise Zeal</v>
      </c>
      <c r="G475" t="str">
        <f>IF(_xlfn.XLOOKUP(orders[[#This Row],[Customer ID]],customers[Customer ID],customers[Email])=0,"",_xlfn.XLOOKUP(orders[[#This Row],[Customer ID]],customers[Customer ID],customers[Email]))</f>
        <v>hzeald5@google.de</v>
      </c>
      <c r="H475" t="str">
        <f>_xlfn.XLOOKUP(orders[[#This Row],[Customer ID]],customers[Customer ID],customers[Country])</f>
        <v>United States</v>
      </c>
      <c r="I475" t="str">
        <f>_xlfn.XLOOKUP(orders[[#This Row],[Product ID]],products[Product ID],products[Coffee Type])</f>
        <v>Arabica</v>
      </c>
      <c r="J475" t="str">
        <f>_xlfn.XLOOKUP(orders[[#This Row],[Product ID]],products[Product ID],products[Roast Type])</f>
        <v xml:space="preserve">Light </v>
      </c>
      <c r="K475" s="2">
        <f>_xlfn.XLOOKUP(orders[[#This Row],[Product ID]],products[Product ID],products[Size kg])</f>
        <v>1</v>
      </c>
      <c r="L475">
        <f>_xlfn.XLOOKUP(orders[[#This Row],[Product ID]],products[Product ID],products[Unit Price])</f>
        <v>12.95</v>
      </c>
      <c r="M475">
        <f>orders[[#This Row],[Unit Price]]*orders[[#This Row],[Quantity]]</f>
        <v>25.9</v>
      </c>
      <c r="N475">
        <f>_xlfn.XLOOKUP(orders[[#This Row],[Product ID]],products[Product ID],products[Profit]) * orders[[#This Row],[Quantity]]</f>
        <v>2.331</v>
      </c>
    </row>
    <row r="476" spans="1:14" x14ac:dyDescent="0.3">
      <c r="A476" t="s">
        <v>5683</v>
      </c>
      <c r="B476" s="1">
        <v>44014</v>
      </c>
      <c r="C476" t="s">
        <v>2564</v>
      </c>
      <c r="D476" t="s">
        <v>5252</v>
      </c>
      <c r="E476">
        <v>1</v>
      </c>
      <c r="F476" t="str">
        <f>_xlfn.XLOOKUP(orders[[#This Row],[Customer ID]],customers[Customer ID],customers[Customer Name])</f>
        <v>Granger Smallcombe</v>
      </c>
      <c r="G476" t="str">
        <f>IF(_xlfn.XLOOKUP(orders[[#This Row],[Customer ID]],customers[Customer ID],customers[Email])=0,"",_xlfn.XLOOKUP(orders[[#This Row],[Customer ID]],customers[Customer ID],customers[Email]))</f>
        <v>gsmallcombed6@ucla.edu</v>
      </c>
      <c r="H476" t="str">
        <f>_xlfn.XLOOKUP(orders[[#This Row],[Customer ID]],customers[Customer ID],customers[Country])</f>
        <v>Ireland</v>
      </c>
      <c r="I476" t="str">
        <f>_xlfn.XLOOKUP(orders[[#This Row],[Product ID]],products[Product ID],products[Coffee Type])</f>
        <v>Excelsa</v>
      </c>
      <c r="J476" t="str">
        <f>_xlfn.XLOOKUP(orders[[#This Row],[Product ID]],products[Product ID],products[Roast Type])</f>
        <v xml:space="preserve">Medium </v>
      </c>
      <c r="K476" s="2">
        <f>_xlfn.XLOOKUP(orders[[#This Row],[Product ID]],products[Product ID],products[Size kg])</f>
        <v>2.5</v>
      </c>
      <c r="L476">
        <f>_xlfn.XLOOKUP(orders[[#This Row],[Product ID]],products[Product ID],products[Unit Price])</f>
        <v>31.625</v>
      </c>
      <c r="M476">
        <f>orders[[#This Row],[Unit Price]]*orders[[#This Row],[Quantity]]</f>
        <v>31.625</v>
      </c>
      <c r="N476">
        <f>_xlfn.XLOOKUP(orders[[#This Row],[Product ID]],products[Product ID],products[Profit]) * orders[[#This Row],[Quantity]]</f>
        <v>3.4786999999999999</v>
      </c>
    </row>
    <row r="477" spans="1:14" x14ac:dyDescent="0.3">
      <c r="A477" t="s">
        <v>5684</v>
      </c>
      <c r="B477" s="1">
        <v>44767</v>
      </c>
      <c r="C477" t="s">
        <v>2569</v>
      </c>
      <c r="D477" t="s">
        <v>5231</v>
      </c>
      <c r="E477">
        <v>2</v>
      </c>
      <c r="F477" t="str">
        <f>_xlfn.XLOOKUP(orders[[#This Row],[Customer ID]],customers[Customer ID],customers[Customer Name])</f>
        <v>Daryn Dibley</v>
      </c>
      <c r="G477" t="str">
        <f>IF(_xlfn.XLOOKUP(orders[[#This Row],[Customer ID]],customers[Customer ID],customers[Email])=0,"",_xlfn.XLOOKUP(orders[[#This Row],[Customer ID]],customers[Customer ID],customers[Email]))</f>
        <v>ddibleyd7@feedburner.com</v>
      </c>
      <c r="H477" t="str">
        <f>_xlfn.XLOOKUP(orders[[#This Row],[Customer ID]],customers[Customer ID],customers[Country])</f>
        <v>United States</v>
      </c>
      <c r="I477" t="str">
        <f>_xlfn.XLOOKUP(orders[[#This Row],[Product ID]],products[Product ID],products[Coffee Type])</f>
        <v>Liberica</v>
      </c>
      <c r="J477" t="str">
        <f>_xlfn.XLOOKUP(orders[[#This Row],[Product ID]],products[Product ID],products[Roast Type])</f>
        <v xml:space="preserve">Medium </v>
      </c>
      <c r="K477" s="2">
        <f>_xlfn.XLOOKUP(orders[[#This Row],[Product ID]],products[Product ID],products[Size kg])</f>
        <v>0.2</v>
      </c>
      <c r="L477">
        <f>_xlfn.XLOOKUP(orders[[#This Row],[Product ID]],products[Product ID],products[Unit Price])</f>
        <v>4.3650000000000002</v>
      </c>
      <c r="M477">
        <f>orders[[#This Row],[Unit Price]]*orders[[#This Row],[Quantity]]</f>
        <v>8.73</v>
      </c>
      <c r="N477">
        <f>_xlfn.XLOOKUP(orders[[#This Row],[Product ID]],products[Product ID],products[Profit]) * orders[[#This Row],[Quantity]]</f>
        <v>1.135</v>
      </c>
    </row>
    <row r="478" spans="1:14" x14ac:dyDescent="0.3">
      <c r="A478" t="s">
        <v>5685</v>
      </c>
      <c r="B478" s="1">
        <v>44274</v>
      </c>
      <c r="C478" t="s">
        <v>2574</v>
      </c>
      <c r="D478" t="s">
        <v>5332</v>
      </c>
      <c r="E478">
        <v>6</v>
      </c>
      <c r="F478" t="str">
        <f>_xlfn.XLOOKUP(orders[[#This Row],[Customer ID]],customers[Customer ID],customers[Customer Name])</f>
        <v>Gardy Dimitriou</v>
      </c>
      <c r="G478" t="str">
        <f>IF(_xlfn.XLOOKUP(orders[[#This Row],[Customer ID]],customers[Customer ID],customers[Email])=0,"",_xlfn.XLOOKUP(orders[[#This Row],[Customer ID]],customers[Customer ID],customers[Email]))</f>
        <v>gdimitrioud8@chronoengine.com</v>
      </c>
      <c r="H478" t="str">
        <f>_xlfn.XLOOKUP(orders[[#This Row],[Customer ID]],customers[Customer ID],customers[Country])</f>
        <v>United States</v>
      </c>
      <c r="I478" t="str">
        <f>_xlfn.XLOOKUP(orders[[#This Row],[Product ID]],products[Product ID],products[Coffee Type])</f>
        <v>Excelsa</v>
      </c>
      <c r="J478" t="str">
        <f>_xlfn.XLOOKUP(orders[[#This Row],[Product ID]],products[Product ID],products[Roast Type])</f>
        <v xml:space="preserve">Light </v>
      </c>
      <c r="K478" s="2">
        <f>_xlfn.XLOOKUP(orders[[#This Row],[Product ID]],products[Product ID],products[Size kg])</f>
        <v>0.2</v>
      </c>
      <c r="L478">
        <f>_xlfn.XLOOKUP(orders[[#This Row],[Product ID]],products[Product ID],products[Unit Price])</f>
        <v>4.4550000000000001</v>
      </c>
      <c r="M478">
        <f>orders[[#This Row],[Unit Price]]*orders[[#This Row],[Quantity]]</f>
        <v>26.73</v>
      </c>
      <c r="N478">
        <f>_xlfn.XLOOKUP(orders[[#This Row],[Product ID]],products[Product ID],products[Profit]) * orders[[#This Row],[Quantity]]</f>
        <v>2.94</v>
      </c>
    </row>
    <row r="479" spans="1:14" x14ac:dyDescent="0.3">
      <c r="A479" t="s">
        <v>5686</v>
      </c>
      <c r="B479" s="1">
        <v>43962</v>
      </c>
      <c r="C479" t="s">
        <v>2579</v>
      </c>
      <c r="D479" t="s">
        <v>5231</v>
      </c>
      <c r="E479">
        <v>6</v>
      </c>
      <c r="F479" t="str">
        <f>_xlfn.XLOOKUP(orders[[#This Row],[Customer ID]],customers[Customer ID],customers[Customer Name])</f>
        <v>Fanny Flanagan</v>
      </c>
      <c r="G479" t="str">
        <f>IF(_xlfn.XLOOKUP(orders[[#This Row],[Customer ID]],customers[Customer ID],customers[Email])=0,"",_xlfn.XLOOKUP(orders[[#This Row],[Customer ID]],customers[Customer ID],customers[Email]))</f>
        <v>fflanagand9@woothemes.com</v>
      </c>
      <c r="H479" t="str">
        <f>_xlfn.XLOOKUP(orders[[#This Row],[Customer ID]],customers[Customer ID],customers[Country])</f>
        <v>United States</v>
      </c>
      <c r="I479" t="str">
        <f>_xlfn.XLOOKUP(orders[[#This Row],[Product ID]],products[Product ID],products[Coffee Type])</f>
        <v>Liberica</v>
      </c>
      <c r="J479" t="str">
        <f>_xlfn.XLOOKUP(orders[[#This Row],[Product ID]],products[Product ID],products[Roast Type])</f>
        <v xml:space="preserve">Medium </v>
      </c>
      <c r="K479" s="2">
        <f>_xlfn.XLOOKUP(orders[[#This Row],[Product ID]],products[Product ID],products[Size kg])</f>
        <v>0.2</v>
      </c>
      <c r="L479">
        <f>_xlfn.XLOOKUP(orders[[#This Row],[Product ID]],products[Product ID],products[Unit Price])</f>
        <v>4.3650000000000002</v>
      </c>
      <c r="M479">
        <f>orders[[#This Row],[Unit Price]]*orders[[#This Row],[Quantity]]</f>
        <v>26.19</v>
      </c>
      <c r="N479">
        <f>_xlfn.XLOOKUP(orders[[#This Row],[Product ID]],products[Product ID],products[Profit]) * orders[[#This Row],[Quantity]]</f>
        <v>3.4050000000000002</v>
      </c>
    </row>
    <row r="480" spans="1:14" x14ac:dyDescent="0.3">
      <c r="A480" t="s">
        <v>5687</v>
      </c>
      <c r="B480" s="1">
        <v>43624</v>
      </c>
      <c r="C480" t="s">
        <v>2584</v>
      </c>
      <c r="D480" t="s">
        <v>5291</v>
      </c>
      <c r="E480">
        <v>6</v>
      </c>
      <c r="F480" t="str">
        <f>_xlfn.XLOOKUP(orders[[#This Row],[Customer ID]],customers[Customer ID],customers[Customer Name])</f>
        <v>Ailey Brash</v>
      </c>
      <c r="G480" t="str">
        <f>IF(_xlfn.XLOOKUP(orders[[#This Row],[Customer ID]],customers[Customer ID],customers[Email])=0,"",_xlfn.XLOOKUP(orders[[#This Row],[Customer ID]],customers[Customer ID],customers[Email]))</f>
        <v>abrashda@plala.or.jp</v>
      </c>
      <c r="H480" t="str">
        <f>_xlfn.XLOOKUP(orders[[#This Row],[Customer ID]],customers[Customer ID],customers[Country])</f>
        <v>United States</v>
      </c>
      <c r="I480" t="str">
        <f>_xlfn.XLOOKUP(orders[[#This Row],[Product ID]],products[Product ID],products[Coffee Type])</f>
        <v>Robusta</v>
      </c>
      <c r="J480" t="str">
        <f>_xlfn.XLOOKUP(orders[[#This Row],[Product ID]],products[Product ID],products[Roast Type])</f>
        <v xml:space="preserve">Dark </v>
      </c>
      <c r="K480" s="2">
        <f>_xlfn.XLOOKUP(orders[[#This Row],[Product ID]],products[Product ID],products[Size kg])</f>
        <v>1</v>
      </c>
      <c r="L480">
        <f>_xlfn.XLOOKUP(orders[[#This Row],[Product ID]],products[Product ID],products[Unit Price])</f>
        <v>8.9499999999999993</v>
      </c>
      <c r="M480">
        <f>orders[[#This Row],[Unit Price]]*orders[[#This Row],[Quantity]]</f>
        <v>53.699999999999996</v>
      </c>
      <c r="N480">
        <f>_xlfn.XLOOKUP(orders[[#This Row],[Product ID]],products[Product ID],products[Profit]) * orders[[#This Row],[Quantity]]</f>
        <v>3.2220000000000004</v>
      </c>
    </row>
    <row r="481" spans="1:14" x14ac:dyDescent="0.3">
      <c r="A481" t="s">
        <v>5687</v>
      </c>
      <c r="B481" s="1">
        <v>43624</v>
      </c>
      <c r="C481" t="s">
        <v>2584</v>
      </c>
      <c r="D481" t="s">
        <v>5252</v>
      </c>
      <c r="E481">
        <v>4</v>
      </c>
      <c r="F481" t="str">
        <f>_xlfn.XLOOKUP(orders[[#This Row],[Customer ID]],customers[Customer ID],customers[Customer Name])</f>
        <v>Ailey Brash</v>
      </c>
      <c r="G481" t="str">
        <f>IF(_xlfn.XLOOKUP(orders[[#This Row],[Customer ID]],customers[Customer ID],customers[Email])=0,"",_xlfn.XLOOKUP(orders[[#This Row],[Customer ID]],customers[Customer ID],customers[Email]))</f>
        <v>abrashda@plala.or.jp</v>
      </c>
      <c r="H481" t="str">
        <f>_xlfn.XLOOKUP(orders[[#This Row],[Customer ID]],customers[Customer ID],customers[Country])</f>
        <v>United States</v>
      </c>
      <c r="I481" t="str">
        <f>_xlfn.XLOOKUP(orders[[#This Row],[Product ID]],products[Product ID],products[Coffee Type])</f>
        <v>Excelsa</v>
      </c>
      <c r="J481" t="str">
        <f>_xlfn.XLOOKUP(orders[[#This Row],[Product ID]],products[Product ID],products[Roast Type])</f>
        <v xml:space="preserve">Medium </v>
      </c>
      <c r="K481" s="2">
        <f>_xlfn.XLOOKUP(orders[[#This Row],[Product ID]],products[Product ID],products[Size kg])</f>
        <v>2.5</v>
      </c>
      <c r="L481">
        <f>_xlfn.XLOOKUP(orders[[#This Row],[Product ID]],products[Product ID],products[Unit Price])</f>
        <v>31.625</v>
      </c>
      <c r="M481">
        <f>orders[[#This Row],[Unit Price]]*orders[[#This Row],[Quantity]]</f>
        <v>126.5</v>
      </c>
      <c r="N481">
        <f>_xlfn.XLOOKUP(orders[[#This Row],[Product ID]],products[Product ID],products[Profit]) * orders[[#This Row],[Quantity]]</f>
        <v>13.9148</v>
      </c>
    </row>
    <row r="482" spans="1:14" x14ac:dyDescent="0.3">
      <c r="A482" t="s">
        <v>5687</v>
      </c>
      <c r="B482" s="1">
        <v>43624</v>
      </c>
      <c r="C482" t="s">
        <v>2584</v>
      </c>
      <c r="D482" t="s">
        <v>5223</v>
      </c>
      <c r="E482">
        <v>1</v>
      </c>
      <c r="F482" t="str">
        <f>_xlfn.XLOOKUP(orders[[#This Row],[Customer ID]],customers[Customer ID],customers[Customer Name])</f>
        <v>Ailey Brash</v>
      </c>
      <c r="G482" t="str">
        <f>IF(_xlfn.XLOOKUP(orders[[#This Row],[Customer ID]],customers[Customer ID],customers[Email])=0,"",_xlfn.XLOOKUP(orders[[#This Row],[Customer ID]],customers[Customer ID],customers[Email]))</f>
        <v>abrashda@plala.or.jp</v>
      </c>
      <c r="H482" t="str">
        <f>_xlfn.XLOOKUP(orders[[#This Row],[Customer ID]],customers[Customer ID],customers[Country])</f>
        <v>United States</v>
      </c>
      <c r="I482" t="str">
        <f>_xlfn.XLOOKUP(orders[[#This Row],[Product ID]],products[Product ID],products[Coffee Type])</f>
        <v>Excelsa</v>
      </c>
      <c r="J482" t="str">
        <f>_xlfn.XLOOKUP(orders[[#This Row],[Product ID]],products[Product ID],products[Roast Type])</f>
        <v xml:space="preserve">Medium </v>
      </c>
      <c r="K482" s="2">
        <f>_xlfn.XLOOKUP(orders[[#This Row],[Product ID]],products[Product ID],products[Size kg])</f>
        <v>0.2</v>
      </c>
      <c r="L482">
        <f>_xlfn.XLOOKUP(orders[[#This Row],[Product ID]],products[Product ID],products[Unit Price])</f>
        <v>4.125</v>
      </c>
      <c r="M482">
        <f>orders[[#This Row],[Unit Price]]*orders[[#This Row],[Quantity]]</f>
        <v>4.125</v>
      </c>
      <c r="N482">
        <f>_xlfn.XLOOKUP(orders[[#This Row],[Product ID]],products[Product ID],products[Profit]) * orders[[#This Row],[Quantity]]</f>
        <v>0.45369999999999999</v>
      </c>
    </row>
    <row r="483" spans="1:14" x14ac:dyDescent="0.3">
      <c r="A483" t="s">
        <v>5688</v>
      </c>
      <c r="B483" s="1">
        <v>43747</v>
      </c>
      <c r="C483" t="s">
        <v>2600</v>
      </c>
      <c r="D483" t="s">
        <v>5297</v>
      </c>
      <c r="E483">
        <v>2</v>
      </c>
      <c r="F483" t="str">
        <f>_xlfn.XLOOKUP(orders[[#This Row],[Customer ID]],customers[Customer ID],customers[Customer Name])</f>
        <v>Nanny Izhakov</v>
      </c>
      <c r="G483" t="str">
        <f>IF(_xlfn.XLOOKUP(orders[[#This Row],[Customer ID]],customers[Customer ID],customers[Email])=0,"",_xlfn.XLOOKUP(orders[[#This Row],[Customer ID]],customers[Customer ID],customers[Email]))</f>
        <v>nizhakovdd@aol.com</v>
      </c>
      <c r="H483" t="str">
        <f>_xlfn.XLOOKUP(orders[[#This Row],[Customer ID]],customers[Customer ID],customers[Country])</f>
        <v>United Kingdom</v>
      </c>
      <c r="I483" t="str">
        <f>_xlfn.XLOOKUP(orders[[#This Row],[Product ID]],products[Product ID],products[Coffee Type])</f>
        <v>Robusta</v>
      </c>
      <c r="J483" t="str">
        <f>_xlfn.XLOOKUP(orders[[#This Row],[Product ID]],products[Product ID],products[Roast Type])</f>
        <v xml:space="preserve">Light </v>
      </c>
      <c r="K483" s="2">
        <f>_xlfn.XLOOKUP(orders[[#This Row],[Product ID]],products[Product ID],products[Size kg])</f>
        <v>1</v>
      </c>
      <c r="L483">
        <f>_xlfn.XLOOKUP(orders[[#This Row],[Product ID]],products[Product ID],products[Unit Price])</f>
        <v>11.95</v>
      </c>
      <c r="M483">
        <f>orders[[#This Row],[Unit Price]]*orders[[#This Row],[Quantity]]</f>
        <v>23.9</v>
      </c>
      <c r="N483">
        <f>_xlfn.XLOOKUP(orders[[#This Row],[Product ID]],products[Product ID],products[Profit]) * orders[[#This Row],[Quantity]]</f>
        <v>1.4339999999999999</v>
      </c>
    </row>
    <row r="484" spans="1:14" x14ac:dyDescent="0.3">
      <c r="A484" t="s">
        <v>5689</v>
      </c>
      <c r="B484" s="1">
        <v>44247</v>
      </c>
      <c r="C484" t="s">
        <v>2606</v>
      </c>
      <c r="D484" t="s">
        <v>5471</v>
      </c>
      <c r="E484">
        <v>5</v>
      </c>
      <c r="F484" t="str">
        <f>_xlfn.XLOOKUP(orders[[#This Row],[Customer ID]],customers[Customer ID],customers[Customer Name])</f>
        <v>Stanly Keets</v>
      </c>
      <c r="G484" t="str">
        <f>IF(_xlfn.XLOOKUP(orders[[#This Row],[Customer ID]],customers[Customer ID],customers[Email])=0,"",_xlfn.XLOOKUP(orders[[#This Row],[Customer ID]],customers[Customer ID],customers[Email]))</f>
        <v>skeetsde@answers.com</v>
      </c>
      <c r="H484" t="str">
        <f>_xlfn.XLOOKUP(orders[[#This Row],[Customer ID]],customers[Customer ID],customers[Country])</f>
        <v>United States</v>
      </c>
      <c r="I484" t="str">
        <f>_xlfn.XLOOKUP(orders[[#This Row],[Product ID]],products[Product ID],products[Coffee Type])</f>
        <v>Excelsa</v>
      </c>
      <c r="J484" t="str">
        <f>_xlfn.XLOOKUP(orders[[#This Row],[Product ID]],products[Product ID],products[Roast Type])</f>
        <v xml:space="preserve">Dark </v>
      </c>
      <c r="K484" s="2">
        <f>_xlfn.XLOOKUP(orders[[#This Row],[Product ID]],products[Product ID],products[Size kg])</f>
        <v>2.5</v>
      </c>
      <c r="L484">
        <f>_xlfn.XLOOKUP(orders[[#This Row],[Product ID]],products[Product ID],products[Unit Price])</f>
        <v>27.945</v>
      </c>
      <c r="M484">
        <f>orders[[#This Row],[Unit Price]]*orders[[#This Row],[Quantity]]</f>
        <v>139.72499999999999</v>
      </c>
      <c r="N484">
        <f>_xlfn.XLOOKUP(orders[[#This Row],[Product ID]],products[Product ID],products[Profit]) * orders[[#This Row],[Quantity]]</f>
        <v>15.37</v>
      </c>
    </row>
    <row r="485" spans="1:14" x14ac:dyDescent="0.3">
      <c r="A485" t="s">
        <v>5690</v>
      </c>
      <c r="B485" s="1">
        <v>43790</v>
      </c>
      <c r="C485" t="s">
        <v>2611</v>
      </c>
      <c r="D485" t="s">
        <v>5250</v>
      </c>
      <c r="E485">
        <v>2</v>
      </c>
      <c r="F485" t="str">
        <f>_xlfn.XLOOKUP(orders[[#This Row],[Customer ID]],customers[Customer ID],customers[Customer Name])</f>
        <v>Orion Dyott</v>
      </c>
      <c r="G485" t="str">
        <f>IF(_xlfn.XLOOKUP(orders[[#This Row],[Customer ID]],customers[Customer ID],customers[Email])=0,"",_xlfn.XLOOKUP(orders[[#This Row],[Customer ID]],customers[Customer ID],customers[Email]))</f>
        <v/>
      </c>
      <c r="H485" t="str">
        <f>_xlfn.XLOOKUP(orders[[#This Row],[Customer ID]],customers[Customer ID],customers[Country])</f>
        <v>United States</v>
      </c>
      <c r="I485" t="str">
        <f>_xlfn.XLOOKUP(orders[[#This Row],[Product ID]],products[Product ID],products[Coffee Type])</f>
        <v>Liberica</v>
      </c>
      <c r="J485" t="str">
        <f>_xlfn.XLOOKUP(orders[[#This Row],[Product ID]],products[Product ID],products[Roast Type])</f>
        <v xml:space="preserve">Dark </v>
      </c>
      <c r="K485" s="2">
        <f>_xlfn.XLOOKUP(orders[[#This Row],[Product ID]],products[Product ID],products[Size kg])</f>
        <v>2.5</v>
      </c>
      <c r="L485">
        <f>_xlfn.XLOOKUP(orders[[#This Row],[Product ID]],products[Product ID],products[Unit Price])</f>
        <v>29.785</v>
      </c>
      <c r="M485">
        <f>orders[[#This Row],[Unit Price]]*orders[[#This Row],[Quantity]]</f>
        <v>59.57</v>
      </c>
      <c r="N485">
        <f>_xlfn.XLOOKUP(orders[[#This Row],[Product ID]],products[Product ID],products[Profit]) * orders[[#This Row],[Quantity]]</f>
        <v>7.7439999999999998</v>
      </c>
    </row>
    <row r="486" spans="1:14" x14ac:dyDescent="0.3">
      <c r="A486" t="s">
        <v>5691</v>
      </c>
      <c r="B486" s="1">
        <v>44479</v>
      </c>
      <c r="C486" t="s">
        <v>2615</v>
      </c>
      <c r="D486" t="s">
        <v>5235</v>
      </c>
      <c r="E486">
        <v>6</v>
      </c>
      <c r="F486" t="str">
        <f>_xlfn.XLOOKUP(orders[[#This Row],[Customer ID]],customers[Customer ID],customers[Customer Name])</f>
        <v>Keefer Cake</v>
      </c>
      <c r="G486" t="str">
        <f>IF(_xlfn.XLOOKUP(orders[[#This Row],[Customer ID]],customers[Customer ID],customers[Email])=0,"",_xlfn.XLOOKUP(orders[[#This Row],[Customer ID]],customers[Customer ID],customers[Email]))</f>
        <v>kcakedg@huffingtonpost.com</v>
      </c>
      <c r="H486" t="str">
        <f>_xlfn.XLOOKUP(orders[[#This Row],[Customer ID]],customers[Customer ID],customers[Country])</f>
        <v>United States</v>
      </c>
      <c r="I486" t="str">
        <f>_xlfn.XLOOKUP(orders[[#This Row],[Product ID]],products[Product ID],products[Coffee Type])</f>
        <v>Liberica</v>
      </c>
      <c r="J486" t="str">
        <f>_xlfn.XLOOKUP(orders[[#This Row],[Product ID]],products[Product ID],products[Roast Type])</f>
        <v xml:space="preserve">Light </v>
      </c>
      <c r="K486" s="2">
        <f>_xlfn.XLOOKUP(orders[[#This Row],[Product ID]],products[Product ID],products[Size kg])</f>
        <v>0.5</v>
      </c>
      <c r="L486">
        <f>_xlfn.XLOOKUP(orders[[#This Row],[Product ID]],products[Product ID],products[Unit Price])</f>
        <v>9.51</v>
      </c>
      <c r="M486">
        <f>orders[[#This Row],[Unit Price]]*orders[[#This Row],[Quantity]]</f>
        <v>57.06</v>
      </c>
      <c r="N486">
        <f>_xlfn.XLOOKUP(orders[[#This Row],[Product ID]],products[Product ID],products[Profit]) * orders[[#This Row],[Quantity]]</f>
        <v>7.4177999999999997</v>
      </c>
    </row>
    <row r="487" spans="1:14" x14ac:dyDescent="0.3">
      <c r="A487" t="s">
        <v>5692</v>
      </c>
      <c r="B487" s="1">
        <v>44413</v>
      </c>
      <c r="C487" t="s">
        <v>2619</v>
      </c>
      <c r="D487" t="s">
        <v>5293</v>
      </c>
      <c r="E487">
        <v>6</v>
      </c>
      <c r="F487" t="str">
        <f>_xlfn.XLOOKUP(orders[[#This Row],[Customer ID]],customers[Customer ID],customers[Customer Name])</f>
        <v>Morna Hansed</v>
      </c>
      <c r="G487" t="str">
        <f>IF(_xlfn.XLOOKUP(orders[[#This Row],[Customer ID]],customers[Customer ID],customers[Email])=0,"",_xlfn.XLOOKUP(orders[[#This Row],[Customer ID]],customers[Customer ID],customers[Email]))</f>
        <v>mhanseddh@instagram.com</v>
      </c>
      <c r="H487" t="str">
        <f>_xlfn.XLOOKUP(orders[[#This Row],[Customer ID]],customers[Customer ID],customers[Country])</f>
        <v>Ireland</v>
      </c>
      <c r="I487" t="str">
        <f>_xlfn.XLOOKUP(orders[[#This Row],[Product ID]],products[Product ID],products[Coffee Type])</f>
        <v>Robusta</v>
      </c>
      <c r="J487" t="str">
        <f>_xlfn.XLOOKUP(orders[[#This Row],[Product ID]],products[Product ID],products[Roast Type])</f>
        <v xml:space="preserve">Light </v>
      </c>
      <c r="K487" s="2">
        <f>_xlfn.XLOOKUP(orders[[#This Row],[Product ID]],products[Product ID],products[Size kg])</f>
        <v>0.2</v>
      </c>
      <c r="L487">
        <f>_xlfn.XLOOKUP(orders[[#This Row],[Product ID]],products[Product ID],products[Unit Price])</f>
        <v>3.585</v>
      </c>
      <c r="M487">
        <f>orders[[#This Row],[Unit Price]]*orders[[#This Row],[Quantity]]</f>
        <v>21.509999999999998</v>
      </c>
      <c r="N487">
        <f>_xlfn.XLOOKUP(orders[[#This Row],[Product ID]],products[Product ID],products[Profit]) * orders[[#This Row],[Quantity]]</f>
        <v>1.2906</v>
      </c>
    </row>
    <row r="488" spans="1:14" x14ac:dyDescent="0.3">
      <c r="A488" t="s">
        <v>5693</v>
      </c>
      <c r="B488" s="1">
        <v>44043</v>
      </c>
      <c r="C488" t="s">
        <v>2626</v>
      </c>
      <c r="D488" t="s">
        <v>5232</v>
      </c>
      <c r="E488">
        <v>6</v>
      </c>
      <c r="F488" t="str">
        <f>_xlfn.XLOOKUP(orders[[#This Row],[Customer ID]],customers[Customer ID],customers[Customer Name])</f>
        <v>Franny Kienlein</v>
      </c>
      <c r="G488" t="str">
        <f>IF(_xlfn.XLOOKUP(orders[[#This Row],[Customer ID]],customers[Customer ID],customers[Email])=0,"",_xlfn.XLOOKUP(orders[[#This Row],[Customer ID]],customers[Customer ID],customers[Email]))</f>
        <v>fkienleindi@trellian.com</v>
      </c>
      <c r="H488" t="str">
        <f>_xlfn.XLOOKUP(orders[[#This Row],[Customer ID]],customers[Customer ID],customers[Country])</f>
        <v>Ireland</v>
      </c>
      <c r="I488" t="str">
        <f>_xlfn.XLOOKUP(orders[[#This Row],[Product ID]],products[Product ID],products[Coffee Type])</f>
        <v>Liberica</v>
      </c>
      <c r="J488" t="str">
        <f>_xlfn.XLOOKUP(orders[[#This Row],[Product ID]],products[Product ID],products[Roast Type])</f>
        <v xml:space="preserve">Medium </v>
      </c>
      <c r="K488" s="2">
        <f>_xlfn.XLOOKUP(orders[[#This Row],[Product ID]],products[Product ID],products[Size kg])</f>
        <v>0.5</v>
      </c>
      <c r="L488">
        <f>_xlfn.XLOOKUP(orders[[#This Row],[Product ID]],products[Product ID],products[Unit Price])</f>
        <v>8.73</v>
      </c>
      <c r="M488">
        <f>orders[[#This Row],[Unit Price]]*orders[[#This Row],[Quantity]]</f>
        <v>52.38</v>
      </c>
      <c r="N488">
        <f>_xlfn.XLOOKUP(orders[[#This Row],[Product ID]],products[Product ID],products[Profit]) * orders[[#This Row],[Quantity]]</f>
        <v>6.8094000000000001</v>
      </c>
    </row>
    <row r="489" spans="1:14" x14ac:dyDescent="0.3">
      <c r="A489" t="s">
        <v>5694</v>
      </c>
      <c r="B489" s="1">
        <v>44093</v>
      </c>
      <c r="C489" t="s">
        <v>2632</v>
      </c>
      <c r="D489" t="s">
        <v>5327</v>
      </c>
      <c r="E489">
        <v>6</v>
      </c>
      <c r="F489" t="str">
        <f>_xlfn.XLOOKUP(orders[[#This Row],[Customer ID]],customers[Customer ID],customers[Customer Name])</f>
        <v>Klarika Egglestone</v>
      </c>
      <c r="G489" t="str">
        <f>IF(_xlfn.XLOOKUP(orders[[#This Row],[Customer ID]],customers[Customer ID],customers[Email])=0,"",_xlfn.XLOOKUP(orders[[#This Row],[Customer ID]],customers[Customer ID],customers[Email]))</f>
        <v>kegglestonedj@sphinn.com</v>
      </c>
      <c r="H489" t="str">
        <f>_xlfn.XLOOKUP(orders[[#This Row],[Customer ID]],customers[Customer ID],customers[Country])</f>
        <v>Ireland</v>
      </c>
      <c r="I489" t="str">
        <f>_xlfn.XLOOKUP(orders[[#This Row],[Product ID]],products[Product ID],products[Coffee Type])</f>
        <v>Excelsa</v>
      </c>
      <c r="J489" t="str">
        <f>_xlfn.XLOOKUP(orders[[#This Row],[Product ID]],products[Product ID],products[Roast Type])</f>
        <v xml:space="preserve">Dark </v>
      </c>
      <c r="K489" s="2">
        <f>_xlfn.XLOOKUP(orders[[#This Row],[Product ID]],products[Product ID],products[Size kg])</f>
        <v>1</v>
      </c>
      <c r="L489">
        <f>_xlfn.XLOOKUP(orders[[#This Row],[Product ID]],products[Product ID],products[Unit Price])</f>
        <v>12.15</v>
      </c>
      <c r="M489">
        <f>orders[[#This Row],[Unit Price]]*orders[[#This Row],[Quantity]]</f>
        <v>72.900000000000006</v>
      </c>
      <c r="N489">
        <f>_xlfn.XLOOKUP(orders[[#This Row],[Product ID]],products[Product ID],products[Profit]) * orders[[#This Row],[Quantity]]</f>
        <v>8.0190000000000001</v>
      </c>
    </row>
    <row r="490" spans="1:14" x14ac:dyDescent="0.3">
      <c r="A490" t="s">
        <v>5695</v>
      </c>
      <c r="B490" s="1">
        <v>43954</v>
      </c>
      <c r="C490" t="s">
        <v>2637</v>
      </c>
      <c r="D490" t="s">
        <v>5281</v>
      </c>
      <c r="E490">
        <v>5</v>
      </c>
      <c r="F490" t="str">
        <f>_xlfn.XLOOKUP(orders[[#This Row],[Customer ID]],customers[Customer ID],customers[Customer Name])</f>
        <v>Becky Semkins</v>
      </c>
      <c r="G490" t="str">
        <f>IF(_xlfn.XLOOKUP(orders[[#This Row],[Customer ID]],customers[Customer ID],customers[Email])=0,"",_xlfn.XLOOKUP(orders[[#This Row],[Customer ID]],customers[Customer ID],customers[Email]))</f>
        <v>bsemkinsdk@unc.edu</v>
      </c>
      <c r="H490" t="str">
        <f>_xlfn.XLOOKUP(orders[[#This Row],[Customer ID]],customers[Customer ID],customers[Country])</f>
        <v>Ireland</v>
      </c>
      <c r="I490" t="str">
        <f>_xlfn.XLOOKUP(orders[[#This Row],[Product ID]],products[Product ID],products[Coffee Type])</f>
        <v>Robusta</v>
      </c>
      <c r="J490" t="str">
        <f>_xlfn.XLOOKUP(orders[[#This Row],[Product ID]],products[Product ID],products[Roast Type])</f>
        <v xml:space="preserve">Medium </v>
      </c>
      <c r="K490" s="2">
        <f>_xlfn.XLOOKUP(orders[[#This Row],[Product ID]],products[Product ID],products[Size kg])</f>
        <v>0.2</v>
      </c>
      <c r="L490">
        <f>_xlfn.XLOOKUP(orders[[#This Row],[Product ID]],products[Product ID],products[Unit Price])</f>
        <v>2.9849999999999999</v>
      </c>
      <c r="M490">
        <f>orders[[#This Row],[Unit Price]]*orders[[#This Row],[Quantity]]</f>
        <v>14.924999999999999</v>
      </c>
      <c r="N490">
        <f>_xlfn.XLOOKUP(orders[[#This Row],[Product ID]],products[Product ID],products[Profit]) * orders[[#This Row],[Quantity]]</f>
        <v>0.89550000000000007</v>
      </c>
    </row>
    <row r="491" spans="1:14" x14ac:dyDescent="0.3">
      <c r="A491" t="s">
        <v>5696</v>
      </c>
      <c r="B491" s="1">
        <v>43654</v>
      </c>
      <c r="C491" t="s">
        <v>2643</v>
      </c>
      <c r="D491" t="s">
        <v>5264</v>
      </c>
      <c r="E491">
        <v>6</v>
      </c>
      <c r="F491" t="str">
        <f>_xlfn.XLOOKUP(orders[[#This Row],[Customer ID]],customers[Customer ID],customers[Customer Name])</f>
        <v>Sean Lorenzetti</v>
      </c>
      <c r="G491" t="str">
        <f>IF(_xlfn.XLOOKUP(orders[[#This Row],[Customer ID]],customers[Customer ID],customers[Email])=0,"",_xlfn.XLOOKUP(orders[[#This Row],[Customer ID]],customers[Customer ID],customers[Email]))</f>
        <v>slorenzettidl@is.gd</v>
      </c>
      <c r="H491" t="str">
        <f>_xlfn.XLOOKUP(orders[[#This Row],[Customer ID]],customers[Customer ID],customers[Country])</f>
        <v>United States</v>
      </c>
      <c r="I491" t="str">
        <f>_xlfn.XLOOKUP(orders[[#This Row],[Product ID]],products[Product ID],products[Coffee Type])</f>
        <v>Liberica</v>
      </c>
      <c r="J491" t="str">
        <f>_xlfn.XLOOKUP(orders[[#This Row],[Product ID]],products[Product ID],products[Roast Type])</f>
        <v xml:space="preserve">Light </v>
      </c>
      <c r="K491" s="2">
        <f>_xlfn.XLOOKUP(orders[[#This Row],[Product ID]],products[Product ID],products[Size kg])</f>
        <v>1</v>
      </c>
      <c r="L491">
        <f>_xlfn.XLOOKUP(orders[[#This Row],[Product ID]],products[Product ID],products[Unit Price])</f>
        <v>15.85</v>
      </c>
      <c r="M491">
        <f>orders[[#This Row],[Unit Price]]*orders[[#This Row],[Quantity]]</f>
        <v>95.1</v>
      </c>
      <c r="N491">
        <f>_xlfn.XLOOKUP(orders[[#This Row],[Product ID]],products[Product ID],products[Profit]) * orders[[#This Row],[Quantity]]</f>
        <v>12.363000000000001</v>
      </c>
    </row>
    <row r="492" spans="1:14" x14ac:dyDescent="0.3">
      <c r="A492" t="s">
        <v>5697</v>
      </c>
      <c r="B492" s="1">
        <v>43764</v>
      </c>
      <c r="C492" t="s">
        <v>2648</v>
      </c>
      <c r="D492" t="s">
        <v>5259</v>
      </c>
      <c r="E492">
        <v>2</v>
      </c>
      <c r="F492" t="str">
        <f>_xlfn.XLOOKUP(orders[[#This Row],[Customer ID]],customers[Customer ID],customers[Customer Name])</f>
        <v>Bob Giannazzi</v>
      </c>
      <c r="G492" t="str">
        <f>IF(_xlfn.XLOOKUP(orders[[#This Row],[Customer ID]],customers[Customer ID],customers[Email])=0,"",_xlfn.XLOOKUP(orders[[#This Row],[Customer ID]],customers[Customer ID],customers[Email]))</f>
        <v>bgiannazzidm@apple.com</v>
      </c>
      <c r="H492" t="str">
        <f>_xlfn.XLOOKUP(orders[[#This Row],[Customer ID]],customers[Customer ID],customers[Country])</f>
        <v>United States</v>
      </c>
      <c r="I492" t="str">
        <f>_xlfn.XLOOKUP(orders[[#This Row],[Product ID]],products[Product ID],products[Coffee Type])</f>
        <v>Liberica</v>
      </c>
      <c r="J492" t="str">
        <f>_xlfn.XLOOKUP(orders[[#This Row],[Product ID]],products[Product ID],products[Roast Type])</f>
        <v xml:space="preserve">Dark </v>
      </c>
      <c r="K492" s="2">
        <f>_xlfn.XLOOKUP(orders[[#This Row],[Product ID]],products[Product ID],products[Size kg])</f>
        <v>0.5</v>
      </c>
      <c r="L492">
        <f>_xlfn.XLOOKUP(orders[[#This Row],[Product ID]],products[Product ID],products[Unit Price])</f>
        <v>7.77</v>
      </c>
      <c r="M492">
        <f>orders[[#This Row],[Unit Price]]*orders[[#This Row],[Quantity]]</f>
        <v>15.54</v>
      </c>
      <c r="N492">
        <f>_xlfn.XLOOKUP(orders[[#This Row],[Product ID]],products[Product ID],products[Profit]) * orders[[#This Row],[Quantity]]</f>
        <v>2.0202</v>
      </c>
    </row>
    <row r="493" spans="1:14" x14ac:dyDescent="0.3">
      <c r="A493" t="s">
        <v>5698</v>
      </c>
      <c r="B493" s="1">
        <v>44101</v>
      </c>
      <c r="C493" t="s">
        <v>2653</v>
      </c>
      <c r="D493" t="s">
        <v>5207</v>
      </c>
      <c r="E493">
        <v>6</v>
      </c>
      <c r="F493" t="str">
        <f>_xlfn.XLOOKUP(orders[[#This Row],[Customer ID]],customers[Customer ID],customers[Customer Name])</f>
        <v>Kendra Backshell</v>
      </c>
      <c r="G493" t="str">
        <f>IF(_xlfn.XLOOKUP(orders[[#This Row],[Customer ID]],customers[Customer ID],customers[Email])=0,"",_xlfn.XLOOKUP(orders[[#This Row],[Customer ID]],customers[Customer ID],customers[Email]))</f>
        <v/>
      </c>
      <c r="H493" t="str">
        <f>_xlfn.XLOOKUP(orders[[#This Row],[Customer ID]],customers[Customer ID],customers[Country])</f>
        <v>United States</v>
      </c>
      <c r="I493" t="str">
        <f>_xlfn.XLOOKUP(orders[[#This Row],[Product ID]],products[Product ID],products[Coffee Type])</f>
        <v>Liberica</v>
      </c>
      <c r="J493" t="str">
        <f>_xlfn.XLOOKUP(orders[[#This Row],[Product ID]],products[Product ID],products[Roast Type])</f>
        <v xml:space="preserve">Dark </v>
      </c>
      <c r="K493" s="2">
        <f>_xlfn.XLOOKUP(orders[[#This Row],[Product ID]],products[Product ID],products[Size kg])</f>
        <v>0.2</v>
      </c>
      <c r="L493">
        <f>_xlfn.XLOOKUP(orders[[#This Row],[Product ID]],products[Product ID],products[Unit Price])</f>
        <v>3.8849999999999998</v>
      </c>
      <c r="M493">
        <f>orders[[#This Row],[Unit Price]]*orders[[#This Row],[Quantity]]</f>
        <v>23.31</v>
      </c>
      <c r="N493">
        <f>_xlfn.XLOOKUP(orders[[#This Row],[Product ID]],products[Product ID],products[Profit]) * orders[[#This Row],[Quantity]]</f>
        <v>3.0300000000000002</v>
      </c>
    </row>
    <row r="494" spans="1:14" x14ac:dyDescent="0.3">
      <c r="A494" t="s">
        <v>5699</v>
      </c>
      <c r="B494" s="1">
        <v>44620</v>
      </c>
      <c r="C494" t="s">
        <v>2657</v>
      </c>
      <c r="D494" t="s">
        <v>5223</v>
      </c>
      <c r="E494">
        <v>1</v>
      </c>
      <c r="F494" t="str">
        <f>_xlfn.XLOOKUP(orders[[#This Row],[Customer ID]],customers[Customer ID],customers[Customer Name])</f>
        <v>Uriah Lethbrig</v>
      </c>
      <c r="G494" t="str">
        <f>IF(_xlfn.XLOOKUP(orders[[#This Row],[Customer ID]],customers[Customer ID],customers[Email])=0,"",_xlfn.XLOOKUP(orders[[#This Row],[Customer ID]],customers[Customer ID],customers[Email]))</f>
        <v>ulethbrigdo@hc360.com</v>
      </c>
      <c r="H494" t="str">
        <f>_xlfn.XLOOKUP(orders[[#This Row],[Customer ID]],customers[Customer ID],customers[Country])</f>
        <v>United States</v>
      </c>
      <c r="I494" t="str">
        <f>_xlfn.XLOOKUP(orders[[#This Row],[Product ID]],products[Product ID],products[Coffee Type])</f>
        <v>Excelsa</v>
      </c>
      <c r="J494" t="str">
        <f>_xlfn.XLOOKUP(orders[[#This Row],[Product ID]],products[Product ID],products[Roast Type])</f>
        <v xml:space="preserve">Medium </v>
      </c>
      <c r="K494" s="2">
        <f>_xlfn.XLOOKUP(orders[[#This Row],[Product ID]],products[Product ID],products[Size kg])</f>
        <v>0.2</v>
      </c>
      <c r="L494">
        <f>_xlfn.XLOOKUP(orders[[#This Row],[Product ID]],products[Product ID],products[Unit Price])</f>
        <v>4.125</v>
      </c>
      <c r="M494">
        <f>orders[[#This Row],[Unit Price]]*orders[[#This Row],[Quantity]]</f>
        <v>4.125</v>
      </c>
      <c r="N494">
        <f>_xlfn.XLOOKUP(orders[[#This Row],[Product ID]],products[Product ID],products[Profit]) * orders[[#This Row],[Quantity]]</f>
        <v>0.45369999999999999</v>
      </c>
    </row>
    <row r="495" spans="1:14" x14ac:dyDescent="0.3">
      <c r="A495" t="s">
        <v>5700</v>
      </c>
      <c r="B495" s="1">
        <v>44090</v>
      </c>
      <c r="C495" t="s">
        <v>2662</v>
      </c>
      <c r="D495" t="s">
        <v>5197</v>
      </c>
      <c r="E495">
        <v>6</v>
      </c>
      <c r="F495" t="str">
        <f>_xlfn.XLOOKUP(orders[[#This Row],[Customer ID]],customers[Customer ID],customers[Customer Name])</f>
        <v>Sky Farnish</v>
      </c>
      <c r="G495" t="str">
        <f>IF(_xlfn.XLOOKUP(orders[[#This Row],[Customer ID]],customers[Customer ID],customers[Email])=0,"",_xlfn.XLOOKUP(orders[[#This Row],[Customer ID]],customers[Customer ID],customers[Email]))</f>
        <v>sfarnishdp@dmoz.org</v>
      </c>
      <c r="H495" t="str">
        <f>_xlfn.XLOOKUP(orders[[#This Row],[Customer ID]],customers[Customer ID],customers[Country])</f>
        <v>United Kingdom</v>
      </c>
      <c r="I495" t="str">
        <f>_xlfn.XLOOKUP(orders[[#This Row],[Product ID]],products[Product ID],products[Coffee Type])</f>
        <v>Robusta</v>
      </c>
      <c r="J495" t="str">
        <f>_xlfn.XLOOKUP(orders[[#This Row],[Product ID]],products[Product ID],products[Roast Type])</f>
        <v xml:space="preserve">Medium </v>
      </c>
      <c r="K495" s="2">
        <f>_xlfn.XLOOKUP(orders[[#This Row],[Product ID]],products[Product ID],products[Size kg])</f>
        <v>0.5</v>
      </c>
      <c r="L495">
        <f>_xlfn.XLOOKUP(orders[[#This Row],[Product ID]],products[Product ID],products[Unit Price])</f>
        <v>5.97</v>
      </c>
      <c r="M495">
        <f>orders[[#This Row],[Unit Price]]*orders[[#This Row],[Quantity]]</f>
        <v>35.82</v>
      </c>
      <c r="N495">
        <f>_xlfn.XLOOKUP(orders[[#This Row],[Product ID]],products[Product ID],products[Profit]) * orders[[#This Row],[Quantity]]</f>
        <v>2.1492</v>
      </c>
    </row>
    <row r="496" spans="1:14" x14ac:dyDescent="0.3">
      <c r="A496" t="s">
        <v>5701</v>
      </c>
      <c r="B496" s="1">
        <v>44132</v>
      </c>
      <c r="C496" t="s">
        <v>2667</v>
      </c>
      <c r="D496" t="s">
        <v>5264</v>
      </c>
      <c r="E496">
        <v>2</v>
      </c>
      <c r="F496" t="str">
        <f>_xlfn.XLOOKUP(orders[[#This Row],[Customer ID]],customers[Customer ID],customers[Customer Name])</f>
        <v>Felicia Jecock</v>
      </c>
      <c r="G496" t="str">
        <f>IF(_xlfn.XLOOKUP(orders[[#This Row],[Customer ID]],customers[Customer ID],customers[Email])=0,"",_xlfn.XLOOKUP(orders[[#This Row],[Customer ID]],customers[Customer ID],customers[Email]))</f>
        <v>fjecockdq@unicef.org</v>
      </c>
      <c r="H496" t="str">
        <f>_xlfn.XLOOKUP(orders[[#This Row],[Customer ID]],customers[Customer ID],customers[Country])</f>
        <v>United States</v>
      </c>
      <c r="I496" t="str">
        <f>_xlfn.XLOOKUP(orders[[#This Row],[Product ID]],products[Product ID],products[Coffee Type])</f>
        <v>Liberica</v>
      </c>
      <c r="J496" t="str">
        <f>_xlfn.XLOOKUP(orders[[#This Row],[Product ID]],products[Product ID],products[Roast Type])</f>
        <v xml:space="preserve">Light </v>
      </c>
      <c r="K496" s="2">
        <f>_xlfn.XLOOKUP(orders[[#This Row],[Product ID]],products[Product ID],products[Size kg])</f>
        <v>1</v>
      </c>
      <c r="L496">
        <f>_xlfn.XLOOKUP(orders[[#This Row],[Product ID]],products[Product ID],products[Unit Price])</f>
        <v>15.85</v>
      </c>
      <c r="M496">
        <f>orders[[#This Row],[Unit Price]]*orders[[#This Row],[Quantity]]</f>
        <v>31.7</v>
      </c>
      <c r="N496">
        <f>_xlfn.XLOOKUP(orders[[#This Row],[Product ID]],products[Product ID],products[Profit]) * orders[[#This Row],[Quantity]]</f>
        <v>4.1210000000000004</v>
      </c>
    </row>
    <row r="497" spans="1:14" x14ac:dyDescent="0.3">
      <c r="A497" t="s">
        <v>5702</v>
      </c>
      <c r="B497" s="1">
        <v>43710</v>
      </c>
      <c r="C497" t="s">
        <v>2672</v>
      </c>
      <c r="D497" t="s">
        <v>5264</v>
      </c>
      <c r="E497">
        <v>5</v>
      </c>
      <c r="F497" t="str">
        <f>_xlfn.XLOOKUP(orders[[#This Row],[Customer ID]],customers[Customer ID],customers[Customer Name])</f>
        <v>Currey MacAllister</v>
      </c>
      <c r="G497" t="str">
        <f>IF(_xlfn.XLOOKUP(orders[[#This Row],[Customer ID]],customers[Customer ID],customers[Email])=0,"",_xlfn.XLOOKUP(orders[[#This Row],[Customer ID]],customers[Customer ID],customers[Email]))</f>
        <v/>
      </c>
      <c r="H497" t="str">
        <f>_xlfn.XLOOKUP(orders[[#This Row],[Customer ID]],customers[Customer ID],customers[Country])</f>
        <v>United States</v>
      </c>
      <c r="I497" t="str">
        <f>_xlfn.XLOOKUP(orders[[#This Row],[Product ID]],products[Product ID],products[Coffee Type])</f>
        <v>Liberica</v>
      </c>
      <c r="J497" t="str">
        <f>_xlfn.XLOOKUP(orders[[#This Row],[Product ID]],products[Product ID],products[Roast Type])</f>
        <v xml:space="preserve">Light </v>
      </c>
      <c r="K497" s="2">
        <f>_xlfn.XLOOKUP(orders[[#This Row],[Product ID]],products[Product ID],products[Size kg])</f>
        <v>1</v>
      </c>
      <c r="L497">
        <f>_xlfn.XLOOKUP(orders[[#This Row],[Product ID]],products[Product ID],products[Unit Price])</f>
        <v>15.85</v>
      </c>
      <c r="M497">
        <f>orders[[#This Row],[Unit Price]]*orders[[#This Row],[Quantity]]</f>
        <v>79.25</v>
      </c>
      <c r="N497">
        <f>_xlfn.XLOOKUP(orders[[#This Row],[Product ID]],products[Product ID],products[Profit]) * orders[[#This Row],[Quantity]]</f>
        <v>10.302500000000002</v>
      </c>
    </row>
    <row r="498" spans="1:14" x14ac:dyDescent="0.3">
      <c r="A498" t="s">
        <v>5703</v>
      </c>
      <c r="B498" s="1">
        <v>44438</v>
      </c>
      <c r="C498" t="s">
        <v>2676</v>
      </c>
      <c r="D498" t="s">
        <v>5215</v>
      </c>
      <c r="E498">
        <v>3</v>
      </c>
      <c r="F498" t="str">
        <f>_xlfn.XLOOKUP(orders[[#This Row],[Customer ID]],customers[Customer ID],customers[Customer Name])</f>
        <v>Hamlen Pallister</v>
      </c>
      <c r="G498" t="str">
        <f>IF(_xlfn.XLOOKUP(orders[[#This Row],[Customer ID]],customers[Customer ID],customers[Email])=0,"",_xlfn.XLOOKUP(orders[[#This Row],[Customer ID]],customers[Customer ID],customers[Email]))</f>
        <v>hpallisterds@ning.com</v>
      </c>
      <c r="H498" t="str">
        <f>_xlfn.XLOOKUP(orders[[#This Row],[Customer ID]],customers[Customer ID],customers[Country])</f>
        <v>United States</v>
      </c>
      <c r="I498" t="str">
        <f>_xlfn.XLOOKUP(orders[[#This Row],[Product ID]],products[Product ID],products[Coffee Type])</f>
        <v>Excelsa</v>
      </c>
      <c r="J498" t="str">
        <f>_xlfn.XLOOKUP(orders[[#This Row],[Product ID]],products[Product ID],products[Roast Type])</f>
        <v xml:space="preserve">Dark </v>
      </c>
      <c r="K498" s="2">
        <f>_xlfn.XLOOKUP(orders[[#This Row],[Product ID]],products[Product ID],products[Size kg])</f>
        <v>0.2</v>
      </c>
      <c r="L498">
        <f>_xlfn.XLOOKUP(orders[[#This Row],[Product ID]],products[Product ID],products[Unit Price])</f>
        <v>3.645</v>
      </c>
      <c r="M498">
        <f>orders[[#This Row],[Unit Price]]*orders[[#This Row],[Quantity]]</f>
        <v>10.935</v>
      </c>
      <c r="N498">
        <f>_xlfn.XLOOKUP(orders[[#This Row],[Product ID]],products[Product ID],products[Profit]) * orders[[#This Row],[Quantity]]</f>
        <v>1.2030000000000001</v>
      </c>
    </row>
    <row r="499" spans="1:14" x14ac:dyDescent="0.3">
      <c r="A499" t="s">
        <v>5704</v>
      </c>
      <c r="B499" s="1">
        <v>44351</v>
      </c>
      <c r="C499" t="s">
        <v>2681</v>
      </c>
      <c r="D499" t="s">
        <v>5200</v>
      </c>
      <c r="E499">
        <v>4</v>
      </c>
      <c r="F499" t="str">
        <f>_xlfn.XLOOKUP(orders[[#This Row],[Customer ID]],customers[Customer ID],customers[Customer Name])</f>
        <v>Chantal Mersh</v>
      </c>
      <c r="G499" t="str">
        <f>IF(_xlfn.XLOOKUP(orders[[#This Row],[Customer ID]],customers[Customer ID],customers[Email])=0,"",_xlfn.XLOOKUP(orders[[#This Row],[Customer ID]],customers[Customer ID],customers[Email]))</f>
        <v>cmershdt@drupal.org</v>
      </c>
      <c r="H499" t="str">
        <f>_xlfn.XLOOKUP(orders[[#This Row],[Customer ID]],customers[Customer ID],customers[Country])</f>
        <v>Ireland</v>
      </c>
      <c r="I499" t="str">
        <f>_xlfn.XLOOKUP(orders[[#This Row],[Product ID]],products[Product ID],products[Coffee Type])</f>
        <v>Arabica</v>
      </c>
      <c r="J499" t="str">
        <f>_xlfn.XLOOKUP(orders[[#This Row],[Product ID]],products[Product ID],products[Roast Type])</f>
        <v xml:space="preserve">Dark </v>
      </c>
      <c r="K499" s="2">
        <f>_xlfn.XLOOKUP(orders[[#This Row],[Product ID]],products[Product ID],products[Size kg])</f>
        <v>1</v>
      </c>
      <c r="L499">
        <f>_xlfn.XLOOKUP(orders[[#This Row],[Product ID]],products[Product ID],products[Unit Price])</f>
        <v>9.9499999999999993</v>
      </c>
      <c r="M499">
        <f>orders[[#This Row],[Unit Price]]*orders[[#This Row],[Quantity]]</f>
        <v>39.799999999999997</v>
      </c>
      <c r="N499">
        <f>_xlfn.XLOOKUP(orders[[#This Row],[Product ID]],products[Product ID],products[Profit]) * orders[[#This Row],[Quantity]]</f>
        <v>3.5819999999999999</v>
      </c>
    </row>
    <row r="500" spans="1:14" x14ac:dyDescent="0.3">
      <c r="A500" t="s">
        <v>5705</v>
      </c>
      <c r="B500" s="1">
        <v>44159</v>
      </c>
      <c r="C500" t="s">
        <v>2744</v>
      </c>
      <c r="D500" t="s">
        <v>5183</v>
      </c>
      <c r="E500">
        <v>5</v>
      </c>
      <c r="F500" t="str">
        <f>_xlfn.XLOOKUP(orders[[#This Row],[Customer ID]],customers[Customer ID],customers[Customer Name])</f>
        <v>Marja Urion</v>
      </c>
      <c r="G500" t="str">
        <f>IF(_xlfn.XLOOKUP(orders[[#This Row],[Customer ID]],customers[Customer ID],customers[Email])=0,"",_xlfn.XLOOKUP(orders[[#This Row],[Customer ID]],customers[Customer ID],customers[Email]))</f>
        <v>murione5@alexa.com</v>
      </c>
      <c r="H500" t="str">
        <f>_xlfn.XLOOKUP(orders[[#This Row],[Customer ID]],customers[Customer ID],customers[Country])</f>
        <v>Ireland</v>
      </c>
      <c r="I500" t="str">
        <f>_xlfn.XLOOKUP(orders[[#This Row],[Product ID]],products[Product ID],products[Coffee Type])</f>
        <v>Robusta</v>
      </c>
      <c r="J500" t="str">
        <f>_xlfn.XLOOKUP(orders[[#This Row],[Product ID]],products[Product ID],products[Roast Type])</f>
        <v xml:space="preserve">Medium </v>
      </c>
      <c r="K500" s="2">
        <f>_xlfn.XLOOKUP(orders[[#This Row],[Product ID]],products[Product ID],products[Size kg])</f>
        <v>1</v>
      </c>
      <c r="L500">
        <f>_xlfn.XLOOKUP(orders[[#This Row],[Product ID]],products[Product ID],products[Unit Price])</f>
        <v>9.9499999999999993</v>
      </c>
      <c r="M500">
        <f>orders[[#This Row],[Unit Price]]*orders[[#This Row],[Quantity]]</f>
        <v>49.75</v>
      </c>
      <c r="N500">
        <f>_xlfn.XLOOKUP(orders[[#This Row],[Product ID]],products[Product ID],products[Profit]) * orders[[#This Row],[Quantity]]</f>
        <v>2.9849999999999999</v>
      </c>
    </row>
    <row r="501" spans="1:14" x14ac:dyDescent="0.3">
      <c r="A501" t="s">
        <v>5706</v>
      </c>
      <c r="B501" s="1">
        <v>44003</v>
      </c>
      <c r="C501" t="s">
        <v>2692</v>
      </c>
      <c r="D501" t="s">
        <v>5245</v>
      </c>
      <c r="E501">
        <v>3</v>
      </c>
      <c r="F501" t="str">
        <f>_xlfn.XLOOKUP(orders[[#This Row],[Customer ID]],customers[Customer ID],customers[Customer Name])</f>
        <v>Malynda Purbrick</v>
      </c>
      <c r="G501" t="str">
        <f>IF(_xlfn.XLOOKUP(orders[[#This Row],[Customer ID]],customers[Customer ID],customers[Email])=0,"",_xlfn.XLOOKUP(orders[[#This Row],[Customer ID]],customers[Customer ID],customers[Email]))</f>
        <v/>
      </c>
      <c r="H501" t="str">
        <f>_xlfn.XLOOKUP(orders[[#This Row],[Customer ID]],customers[Customer ID],customers[Country])</f>
        <v>Ireland</v>
      </c>
      <c r="I501" t="str">
        <f>_xlfn.XLOOKUP(orders[[#This Row],[Product ID]],products[Product ID],products[Coffee Type])</f>
        <v>Robusta</v>
      </c>
      <c r="J501" t="str">
        <f>_xlfn.XLOOKUP(orders[[#This Row],[Product ID]],products[Product ID],products[Roast Type])</f>
        <v xml:space="preserve">Dark </v>
      </c>
      <c r="K501" s="2">
        <f>_xlfn.XLOOKUP(orders[[#This Row],[Product ID]],products[Product ID],products[Size kg])</f>
        <v>0.2</v>
      </c>
      <c r="L501">
        <f>_xlfn.XLOOKUP(orders[[#This Row],[Product ID]],products[Product ID],products[Unit Price])</f>
        <v>2.6850000000000001</v>
      </c>
      <c r="M501">
        <f>orders[[#This Row],[Unit Price]]*orders[[#This Row],[Quantity]]</f>
        <v>8.0549999999999997</v>
      </c>
      <c r="N501">
        <f>_xlfn.XLOOKUP(orders[[#This Row],[Product ID]],products[Product ID],products[Profit]) * orders[[#This Row],[Quantity]]</f>
        <v>0.48329999999999995</v>
      </c>
    </row>
    <row r="502" spans="1:14" x14ac:dyDescent="0.3">
      <c r="A502" t="s">
        <v>5707</v>
      </c>
      <c r="B502" s="1">
        <v>44025</v>
      </c>
      <c r="C502" t="s">
        <v>2696</v>
      </c>
      <c r="D502" t="s">
        <v>5297</v>
      </c>
      <c r="E502">
        <v>4</v>
      </c>
      <c r="F502" t="str">
        <f>_xlfn.XLOOKUP(orders[[#This Row],[Customer ID]],customers[Customer ID],customers[Customer Name])</f>
        <v>Alf Housaman</v>
      </c>
      <c r="G502" t="str">
        <f>IF(_xlfn.XLOOKUP(orders[[#This Row],[Customer ID]],customers[Customer ID],customers[Email])=0,"",_xlfn.XLOOKUP(orders[[#This Row],[Customer ID]],customers[Customer ID],customers[Email]))</f>
        <v/>
      </c>
      <c r="H502" t="str">
        <f>_xlfn.XLOOKUP(orders[[#This Row],[Customer ID]],customers[Customer ID],customers[Country])</f>
        <v>United States</v>
      </c>
      <c r="I502" t="str">
        <f>_xlfn.XLOOKUP(orders[[#This Row],[Product ID]],products[Product ID],products[Coffee Type])</f>
        <v>Robusta</v>
      </c>
      <c r="J502" t="str">
        <f>_xlfn.XLOOKUP(orders[[#This Row],[Product ID]],products[Product ID],products[Roast Type])</f>
        <v xml:space="preserve">Light </v>
      </c>
      <c r="K502" s="2">
        <f>_xlfn.XLOOKUP(orders[[#This Row],[Product ID]],products[Product ID],products[Size kg])</f>
        <v>1</v>
      </c>
      <c r="L502">
        <f>_xlfn.XLOOKUP(orders[[#This Row],[Product ID]],products[Product ID],products[Unit Price])</f>
        <v>11.95</v>
      </c>
      <c r="M502">
        <f>orders[[#This Row],[Unit Price]]*orders[[#This Row],[Quantity]]</f>
        <v>47.8</v>
      </c>
      <c r="N502">
        <f>_xlfn.XLOOKUP(orders[[#This Row],[Product ID]],products[Product ID],products[Profit]) * orders[[#This Row],[Quantity]]</f>
        <v>2.8679999999999999</v>
      </c>
    </row>
    <row r="503" spans="1:14" x14ac:dyDescent="0.3">
      <c r="A503" t="s">
        <v>5708</v>
      </c>
      <c r="B503" s="1">
        <v>43467</v>
      </c>
      <c r="C503" t="s">
        <v>2700</v>
      </c>
      <c r="D503" t="s">
        <v>5281</v>
      </c>
      <c r="E503">
        <v>4</v>
      </c>
      <c r="F503" t="str">
        <f>_xlfn.XLOOKUP(orders[[#This Row],[Customer ID]],customers[Customer ID],customers[Customer Name])</f>
        <v>Gladi Ducker</v>
      </c>
      <c r="G503" t="str">
        <f>IF(_xlfn.XLOOKUP(orders[[#This Row],[Customer ID]],customers[Customer ID],customers[Email])=0,"",_xlfn.XLOOKUP(orders[[#This Row],[Customer ID]],customers[Customer ID],customers[Email]))</f>
        <v>gduckerdx@patch.com</v>
      </c>
      <c r="H503" t="str">
        <f>_xlfn.XLOOKUP(orders[[#This Row],[Customer ID]],customers[Customer ID],customers[Country])</f>
        <v>United Kingdom</v>
      </c>
      <c r="I503" t="str">
        <f>_xlfn.XLOOKUP(orders[[#This Row],[Product ID]],products[Product ID],products[Coffee Type])</f>
        <v>Robusta</v>
      </c>
      <c r="J503" t="str">
        <f>_xlfn.XLOOKUP(orders[[#This Row],[Product ID]],products[Product ID],products[Roast Type])</f>
        <v xml:space="preserve">Medium </v>
      </c>
      <c r="K503" s="2">
        <f>_xlfn.XLOOKUP(orders[[#This Row],[Product ID]],products[Product ID],products[Size kg])</f>
        <v>0.2</v>
      </c>
      <c r="L503">
        <f>_xlfn.XLOOKUP(orders[[#This Row],[Product ID]],products[Product ID],products[Unit Price])</f>
        <v>2.9849999999999999</v>
      </c>
      <c r="M503">
        <f>orders[[#This Row],[Unit Price]]*orders[[#This Row],[Quantity]]</f>
        <v>11.94</v>
      </c>
      <c r="N503">
        <f>_xlfn.XLOOKUP(orders[[#This Row],[Product ID]],products[Product ID],products[Profit]) * orders[[#This Row],[Quantity]]</f>
        <v>0.71640000000000004</v>
      </c>
    </row>
    <row r="504" spans="1:14" x14ac:dyDescent="0.3">
      <c r="A504" t="s">
        <v>5708</v>
      </c>
      <c r="B504" s="1">
        <v>43467</v>
      </c>
      <c r="C504" t="s">
        <v>2700</v>
      </c>
      <c r="D504" t="s">
        <v>5223</v>
      </c>
      <c r="E504">
        <v>4</v>
      </c>
      <c r="F504" t="str">
        <f>_xlfn.XLOOKUP(orders[[#This Row],[Customer ID]],customers[Customer ID],customers[Customer Name])</f>
        <v>Gladi Ducker</v>
      </c>
      <c r="G504" t="str">
        <f>IF(_xlfn.XLOOKUP(orders[[#This Row],[Customer ID]],customers[Customer ID],customers[Email])=0,"",_xlfn.XLOOKUP(orders[[#This Row],[Customer ID]],customers[Customer ID],customers[Email]))</f>
        <v>gduckerdx@patch.com</v>
      </c>
      <c r="H504" t="str">
        <f>_xlfn.XLOOKUP(orders[[#This Row],[Customer ID]],customers[Customer ID],customers[Country])</f>
        <v>United Kingdom</v>
      </c>
      <c r="I504" t="str">
        <f>_xlfn.XLOOKUP(orders[[#This Row],[Product ID]],products[Product ID],products[Coffee Type])</f>
        <v>Excelsa</v>
      </c>
      <c r="J504" t="str">
        <f>_xlfn.XLOOKUP(orders[[#This Row],[Product ID]],products[Product ID],products[Roast Type])</f>
        <v xml:space="preserve">Medium </v>
      </c>
      <c r="K504" s="2">
        <f>_xlfn.XLOOKUP(orders[[#This Row],[Product ID]],products[Product ID],products[Size kg])</f>
        <v>0.2</v>
      </c>
      <c r="L504">
        <f>_xlfn.XLOOKUP(orders[[#This Row],[Product ID]],products[Product ID],products[Unit Price])</f>
        <v>4.125</v>
      </c>
      <c r="M504">
        <f>orders[[#This Row],[Unit Price]]*orders[[#This Row],[Quantity]]</f>
        <v>16.5</v>
      </c>
      <c r="N504">
        <f>_xlfn.XLOOKUP(orders[[#This Row],[Product ID]],products[Product ID],products[Profit]) * orders[[#This Row],[Quantity]]</f>
        <v>1.8148</v>
      </c>
    </row>
    <row r="505" spans="1:14" x14ac:dyDescent="0.3">
      <c r="A505" t="s">
        <v>5708</v>
      </c>
      <c r="B505" s="1">
        <v>43467</v>
      </c>
      <c r="C505" t="s">
        <v>2700</v>
      </c>
      <c r="D505" t="s">
        <v>5191</v>
      </c>
      <c r="E505">
        <v>4</v>
      </c>
      <c r="F505" t="str">
        <f>_xlfn.XLOOKUP(orders[[#This Row],[Customer ID]],customers[Customer ID],customers[Customer Name])</f>
        <v>Gladi Ducker</v>
      </c>
      <c r="G505" t="str">
        <f>IF(_xlfn.XLOOKUP(orders[[#This Row],[Customer ID]],customers[Customer ID],customers[Email])=0,"",_xlfn.XLOOKUP(orders[[#This Row],[Customer ID]],customers[Customer ID],customers[Email]))</f>
        <v>gduckerdx@patch.com</v>
      </c>
      <c r="H505" t="str">
        <f>_xlfn.XLOOKUP(orders[[#This Row],[Customer ID]],customers[Customer ID],customers[Country])</f>
        <v>United Kingdom</v>
      </c>
      <c r="I505" t="str">
        <f>_xlfn.XLOOKUP(orders[[#This Row],[Product ID]],products[Product ID],products[Coffee Type])</f>
        <v>Liberica</v>
      </c>
      <c r="J505" t="str">
        <f>_xlfn.XLOOKUP(orders[[#This Row],[Product ID]],products[Product ID],products[Roast Type])</f>
        <v xml:space="preserve">Dark </v>
      </c>
      <c r="K505" s="2">
        <f>_xlfn.XLOOKUP(orders[[#This Row],[Product ID]],products[Product ID],products[Size kg])</f>
        <v>1</v>
      </c>
      <c r="L505">
        <f>_xlfn.XLOOKUP(orders[[#This Row],[Product ID]],products[Product ID],products[Unit Price])</f>
        <v>12.95</v>
      </c>
      <c r="M505">
        <f>orders[[#This Row],[Unit Price]]*orders[[#This Row],[Quantity]]</f>
        <v>51.8</v>
      </c>
      <c r="N505">
        <f>_xlfn.XLOOKUP(orders[[#This Row],[Product ID]],products[Product ID],products[Profit]) * orders[[#This Row],[Quantity]]</f>
        <v>6.734</v>
      </c>
    </row>
    <row r="506" spans="1:14" x14ac:dyDescent="0.3">
      <c r="A506" t="s">
        <v>5708</v>
      </c>
      <c r="B506" s="1">
        <v>43467</v>
      </c>
      <c r="C506" t="s">
        <v>2700</v>
      </c>
      <c r="D506" t="s">
        <v>5195</v>
      </c>
      <c r="E506">
        <v>3</v>
      </c>
      <c r="F506" t="str">
        <f>_xlfn.XLOOKUP(orders[[#This Row],[Customer ID]],customers[Customer ID],customers[Customer Name])</f>
        <v>Gladi Ducker</v>
      </c>
      <c r="G506" t="str">
        <f>IF(_xlfn.XLOOKUP(orders[[#This Row],[Customer ID]],customers[Customer ID],customers[Email])=0,"",_xlfn.XLOOKUP(orders[[#This Row],[Customer ID]],customers[Customer ID],customers[Email]))</f>
        <v>gduckerdx@patch.com</v>
      </c>
      <c r="H506" t="str">
        <f>_xlfn.XLOOKUP(orders[[#This Row],[Customer ID]],customers[Customer ID],customers[Country])</f>
        <v>United Kingdom</v>
      </c>
      <c r="I506" t="str">
        <f>_xlfn.XLOOKUP(orders[[#This Row],[Product ID]],products[Product ID],products[Coffee Type])</f>
        <v>Liberica</v>
      </c>
      <c r="J506" t="str">
        <f>_xlfn.XLOOKUP(orders[[#This Row],[Product ID]],products[Product ID],products[Roast Type])</f>
        <v xml:space="preserve">Light </v>
      </c>
      <c r="K506" s="2">
        <f>_xlfn.XLOOKUP(orders[[#This Row],[Product ID]],products[Product ID],products[Size kg])</f>
        <v>0.2</v>
      </c>
      <c r="L506">
        <f>_xlfn.XLOOKUP(orders[[#This Row],[Product ID]],products[Product ID],products[Unit Price])</f>
        <v>4.7549999999999999</v>
      </c>
      <c r="M506">
        <f>orders[[#This Row],[Unit Price]]*orders[[#This Row],[Quantity]]</f>
        <v>14.265000000000001</v>
      </c>
      <c r="N506">
        <f>_xlfn.XLOOKUP(orders[[#This Row],[Product ID]],products[Product ID],products[Profit]) * orders[[#This Row],[Quantity]]</f>
        <v>1.8542999999999998</v>
      </c>
    </row>
    <row r="507" spans="1:14" x14ac:dyDescent="0.3">
      <c r="A507" t="s">
        <v>5709</v>
      </c>
      <c r="B507" s="1">
        <v>44609</v>
      </c>
      <c r="C507" t="s">
        <v>2720</v>
      </c>
      <c r="D507" t="s">
        <v>5231</v>
      </c>
      <c r="E507">
        <v>6</v>
      </c>
      <c r="F507" t="str">
        <f>_xlfn.XLOOKUP(orders[[#This Row],[Customer ID]],customers[Customer ID],customers[Customer Name])</f>
        <v>Wain Stearley</v>
      </c>
      <c r="G507" t="str">
        <f>IF(_xlfn.XLOOKUP(orders[[#This Row],[Customer ID]],customers[Customer ID],customers[Email])=0,"",_xlfn.XLOOKUP(orders[[#This Row],[Customer ID]],customers[Customer ID],customers[Email]))</f>
        <v>wstearleye1@census.gov</v>
      </c>
      <c r="H507" t="str">
        <f>_xlfn.XLOOKUP(orders[[#This Row],[Customer ID]],customers[Customer ID],customers[Country])</f>
        <v>United States</v>
      </c>
      <c r="I507" t="str">
        <f>_xlfn.XLOOKUP(orders[[#This Row],[Product ID]],products[Product ID],products[Coffee Type])</f>
        <v>Liberica</v>
      </c>
      <c r="J507" t="str">
        <f>_xlfn.XLOOKUP(orders[[#This Row],[Product ID]],products[Product ID],products[Roast Type])</f>
        <v xml:space="preserve">Medium </v>
      </c>
      <c r="K507" s="2">
        <f>_xlfn.XLOOKUP(orders[[#This Row],[Product ID]],products[Product ID],products[Size kg])</f>
        <v>0.2</v>
      </c>
      <c r="L507">
        <f>_xlfn.XLOOKUP(orders[[#This Row],[Product ID]],products[Product ID],products[Unit Price])</f>
        <v>4.3650000000000002</v>
      </c>
      <c r="M507">
        <f>orders[[#This Row],[Unit Price]]*orders[[#This Row],[Quantity]]</f>
        <v>26.19</v>
      </c>
      <c r="N507">
        <f>_xlfn.XLOOKUP(orders[[#This Row],[Product ID]],products[Product ID],products[Profit]) * orders[[#This Row],[Quantity]]</f>
        <v>3.4050000000000002</v>
      </c>
    </row>
    <row r="508" spans="1:14" x14ac:dyDescent="0.3">
      <c r="A508" t="s">
        <v>5710</v>
      </c>
      <c r="B508" s="1">
        <v>44184</v>
      </c>
      <c r="C508" t="s">
        <v>2726</v>
      </c>
      <c r="D508" t="s">
        <v>5186</v>
      </c>
      <c r="E508">
        <v>2</v>
      </c>
      <c r="F508" t="str">
        <f>_xlfn.XLOOKUP(orders[[#This Row],[Customer ID]],customers[Customer ID],customers[Customer Name])</f>
        <v>Diane-marie Wincer</v>
      </c>
      <c r="G508" t="str">
        <f>IF(_xlfn.XLOOKUP(orders[[#This Row],[Customer ID]],customers[Customer ID],customers[Email])=0,"",_xlfn.XLOOKUP(orders[[#This Row],[Customer ID]],customers[Customer ID],customers[Email]))</f>
        <v>dwincere2@marriott.com</v>
      </c>
      <c r="H508" t="str">
        <f>_xlfn.XLOOKUP(orders[[#This Row],[Customer ID]],customers[Customer ID],customers[Country])</f>
        <v>United States</v>
      </c>
      <c r="I508" t="str">
        <f>_xlfn.XLOOKUP(orders[[#This Row],[Product ID]],products[Product ID],products[Coffee Type])</f>
        <v>Arabica</v>
      </c>
      <c r="J508" t="str">
        <f>_xlfn.XLOOKUP(orders[[#This Row],[Product ID]],products[Product ID],products[Roast Type])</f>
        <v xml:space="preserve">Light </v>
      </c>
      <c r="K508" s="2">
        <f>_xlfn.XLOOKUP(orders[[#This Row],[Product ID]],products[Product ID],products[Size kg])</f>
        <v>1</v>
      </c>
      <c r="L508">
        <f>_xlfn.XLOOKUP(orders[[#This Row],[Product ID]],products[Product ID],products[Unit Price])</f>
        <v>12.95</v>
      </c>
      <c r="M508">
        <f>orders[[#This Row],[Unit Price]]*orders[[#This Row],[Quantity]]</f>
        <v>25.9</v>
      </c>
      <c r="N508">
        <f>_xlfn.XLOOKUP(orders[[#This Row],[Product ID]],products[Product ID],products[Profit]) * orders[[#This Row],[Quantity]]</f>
        <v>2.331</v>
      </c>
    </row>
    <row r="509" spans="1:14" x14ac:dyDescent="0.3">
      <c r="A509" t="s">
        <v>5711</v>
      </c>
      <c r="B509" s="1">
        <v>43516</v>
      </c>
      <c r="C509" t="s">
        <v>2731</v>
      </c>
      <c r="D509" t="s">
        <v>5306</v>
      </c>
      <c r="E509">
        <v>3</v>
      </c>
      <c r="F509" t="str">
        <f>_xlfn.XLOOKUP(orders[[#This Row],[Customer ID]],customers[Customer ID],customers[Customer Name])</f>
        <v>Perry Lyfield</v>
      </c>
      <c r="G509" t="str">
        <f>IF(_xlfn.XLOOKUP(orders[[#This Row],[Customer ID]],customers[Customer ID],customers[Email])=0,"",_xlfn.XLOOKUP(orders[[#This Row],[Customer ID]],customers[Customer ID],customers[Email]))</f>
        <v>plyfielde3@baidu.com</v>
      </c>
      <c r="H509" t="str">
        <f>_xlfn.XLOOKUP(orders[[#This Row],[Customer ID]],customers[Customer ID],customers[Country])</f>
        <v>United States</v>
      </c>
      <c r="I509" t="str">
        <f>_xlfn.XLOOKUP(orders[[#This Row],[Product ID]],products[Product ID],products[Coffee Type])</f>
        <v>Arabica</v>
      </c>
      <c r="J509" t="str">
        <f>_xlfn.XLOOKUP(orders[[#This Row],[Product ID]],products[Product ID],products[Roast Type])</f>
        <v xml:space="preserve">Light </v>
      </c>
      <c r="K509" s="2">
        <f>_xlfn.XLOOKUP(orders[[#This Row],[Product ID]],products[Product ID],products[Size kg])</f>
        <v>2.5</v>
      </c>
      <c r="L509">
        <f>_xlfn.XLOOKUP(orders[[#This Row],[Product ID]],products[Product ID],products[Unit Price])</f>
        <v>29.785</v>
      </c>
      <c r="M509">
        <f>orders[[#This Row],[Unit Price]]*orders[[#This Row],[Quantity]]</f>
        <v>89.355000000000004</v>
      </c>
      <c r="N509">
        <f>_xlfn.XLOOKUP(orders[[#This Row],[Product ID]],products[Product ID],products[Profit]) * orders[[#This Row],[Quantity]]</f>
        <v>8.0418000000000003</v>
      </c>
    </row>
    <row r="510" spans="1:14" x14ac:dyDescent="0.3">
      <c r="A510" t="s">
        <v>5712</v>
      </c>
      <c r="B510" s="1">
        <v>44210</v>
      </c>
      <c r="C510" t="s">
        <v>2737</v>
      </c>
      <c r="D510" t="s">
        <v>5259</v>
      </c>
      <c r="E510">
        <v>6</v>
      </c>
      <c r="F510" t="str">
        <f>_xlfn.XLOOKUP(orders[[#This Row],[Customer ID]],customers[Customer ID],customers[Customer Name])</f>
        <v>Heall Perris</v>
      </c>
      <c r="G510" t="str">
        <f>IF(_xlfn.XLOOKUP(orders[[#This Row],[Customer ID]],customers[Customer ID],customers[Email])=0,"",_xlfn.XLOOKUP(orders[[#This Row],[Customer ID]],customers[Customer ID],customers[Email]))</f>
        <v>hperrise4@studiopress.com</v>
      </c>
      <c r="H510" t="str">
        <f>_xlfn.XLOOKUP(orders[[#This Row],[Customer ID]],customers[Customer ID],customers[Country])</f>
        <v>Ireland</v>
      </c>
      <c r="I510" t="str">
        <f>_xlfn.XLOOKUP(orders[[#This Row],[Product ID]],products[Product ID],products[Coffee Type])</f>
        <v>Liberica</v>
      </c>
      <c r="J510" t="str">
        <f>_xlfn.XLOOKUP(orders[[#This Row],[Product ID]],products[Product ID],products[Roast Type])</f>
        <v xml:space="preserve">Dark </v>
      </c>
      <c r="K510" s="2">
        <f>_xlfn.XLOOKUP(orders[[#This Row],[Product ID]],products[Product ID],products[Size kg])</f>
        <v>0.5</v>
      </c>
      <c r="L510">
        <f>_xlfn.XLOOKUP(orders[[#This Row],[Product ID]],products[Product ID],products[Unit Price])</f>
        <v>7.77</v>
      </c>
      <c r="M510">
        <f>orders[[#This Row],[Unit Price]]*orders[[#This Row],[Quantity]]</f>
        <v>46.62</v>
      </c>
      <c r="N510">
        <f>_xlfn.XLOOKUP(orders[[#This Row],[Product ID]],products[Product ID],products[Profit]) * orders[[#This Row],[Quantity]]</f>
        <v>6.0606</v>
      </c>
    </row>
    <row r="511" spans="1:14" x14ac:dyDescent="0.3">
      <c r="A511" t="s">
        <v>5713</v>
      </c>
      <c r="B511" s="1">
        <v>43785</v>
      </c>
      <c r="C511" t="s">
        <v>2744</v>
      </c>
      <c r="D511" t="s">
        <v>5200</v>
      </c>
      <c r="E511">
        <v>3</v>
      </c>
      <c r="F511" t="str">
        <f>_xlfn.XLOOKUP(orders[[#This Row],[Customer ID]],customers[Customer ID],customers[Customer Name])</f>
        <v>Marja Urion</v>
      </c>
      <c r="G511" t="str">
        <f>IF(_xlfn.XLOOKUP(orders[[#This Row],[Customer ID]],customers[Customer ID],customers[Email])=0,"",_xlfn.XLOOKUP(orders[[#This Row],[Customer ID]],customers[Customer ID],customers[Email]))</f>
        <v>murione5@alexa.com</v>
      </c>
      <c r="H511" t="str">
        <f>_xlfn.XLOOKUP(orders[[#This Row],[Customer ID]],customers[Customer ID],customers[Country])</f>
        <v>Ireland</v>
      </c>
      <c r="I511" t="str">
        <f>_xlfn.XLOOKUP(orders[[#This Row],[Product ID]],products[Product ID],products[Coffee Type])</f>
        <v>Arabica</v>
      </c>
      <c r="J511" t="str">
        <f>_xlfn.XLOOKUP(orders[[#This Row],[Product ID]],products[Product ID],products[Roast Type])</f>
        <v xml:space="preserve">Dark </v>
      </c>
      <c r="K511" s="2">
        <f>_xlfn.XLOOKUP(orders[[#This Row],[Product ID]],products[Product ID],products[Size kg])</f>
        <v>1</v>
      </c>
      <c r="L511">
        <f>_xlfn.XLOOKUP(orders[[#This Row],[Product ID]],products[Product ID],products[Unit Price])</f>
        <v>9.9499999999999993</v>
      </c>
      <c r="M511">
        <f>orders[[#This Row],[Unit Price]]*orders[[#This Row],[Quantity]]</f>
        <v>29.849999999999998</v>
      </c>
      <c r="N511">
        <f>_xlfn.XLOOKUP(orders[[#This Row],[Product ID]],products[Product ID],products[Profit]) * orders[[#This Row],[Quantity]]</f>
        <v>2.6864999999999997</v>
      </c>
    </row>
    <row r="512" spans="1:14" x14ac:dyDescent="0.3">
      <c r="A512" t="s">
        <v>5714</v>
      </c>
      <c r="B512" s="1">
        <v>43803</v>
      </c>
      <c r="C512" t="s">
        <v>2751</v>
      </c>
      <c r="D512" t="s">
        <v>5293</v>
      </c>
      <c r="E512">
        <v>3</v>
      </c>
      <c r="F512" t="str">
        <f>_xlfn.XLOOKUP(orders[[#This Row],[Customer ID]],customers[Customer ID],customers[Customer Name])</f>
        <v>Camellia Kid</v>
      </c>
      <c r="G512" t="str">
        <f>IF(_xlfn.XLOOKUP(orders[[#This Row],[Customer ID]],customers[Customer ID],customers[Email])=0,"",_xlfn.XLOOKUP(orders[[#This Row],[Customer ID]],customers[Customer ID],customers[Email]))</f>
        <v>ckide6@narod.ru</v>
      </c>
      <c r="H512" t="str">
        <f>_xlfn.XLOOKUP(orders[[#This Row],[Customer ID]],customers[Customer ID],customers[Country])</f>
        <v>Ireland</v>
      </c>
      <c r="I512" t="str">
        <f>_xlfn.XLOOKUP(orders[[#This Row],[Product ID]],products[Product ID],products[Coffee Type])</f>
        <v>Robusta</v>
      </c>
      <c r="J512" t="str">
        <f>_xlfn.XLOOKUP(orders[[#This Row],[Product ID]],products[Product ID],products[Roast Type])</f>
        <v xml:space="preserve">Light </v>
      </c>
      <c r="K512" s="2">
        <f>_xlfn.XLOOKUP(orders[[#This Row],[Product ID]],products[Product ID],products[Size kg])</f>
        <v>0.2</v>
      </c>
      <c r="L512">
        <f>_xlfn.XLOOKUP(orders[[#This Row],[Product ID]],products[Product ID],products[Unit Price])</f>
        <v>3.585</v>
      </c>
      <c r="M512">
        <f>orders[[#This Row],[Unit Price]]*orders[[#This Row],[Quantity]]</f>
        <v>10.754999999999999</v>
      </c>
      <c r="N512">
        <f>_xlfn.XLOOKUP(orders[[#This Row],[Product ID]],products[Product ID],products[Profit]) * orders[[#This Row],[Quantity]]</f>
        <v>0.64529999999999998</v>
      </c>
    </row>
    <row r="513" spans="1:14" x14ac:dyDescent="0.3">
      <c r="A513" t="s">
        <v>5715</v>
      </c>
      <c r="B513" s="1">
        <v>44043</v>
      </c>
      <c r="C513" t="s">
        <v>2756</v>
      </c>
      <c r="D513" t="s">
        <v>5211</v>
      </c>
      <c r="E513">
        <v>4</v>
      </c>
      <c r="F513" t="str">
        <f>_xlfn.XLOOKUP(orders[[#This Row],[Customer ID]],customers[Customer ID],customers[Customer Name])</f>
        <v>Carolann Beine</v>
      </c>
      <c r="G513" t="str">
        <f>IF(_xlfn.XLOOKUP(orders[[#This Row],[Customer ID]],customers[Customer ID],customers[Email])=0,"",_xlfn.XLOOKUP(orders[[#This Row],[Customer ID]],customers[Customer ID],customers[Email]))</f>
        <v>cbeinee7@xinhuanet.com</v>
      </c>
      <c r="H513" t="str">
        <f>_xlfn.XLOOKUP(orders[[#This Row],[Customer ID]],customers[Customer ID],customers[Country])</f>
        <v>United States</v>
      </c>
      <c r="I513" t="str">
        <f>_xlfn.XLOOKUP(orders[[#This Row],[Product ID]],products[Product ID],products[Coffee Type])</f>
        <v>Arabica</v>
      </c>
      <c r="J513" t="str">
        <f>_xlfn.XLOOKUP(orders[[#This Row],[Product ID]],products[Product ID],products[Roast Type])</f>
        <v xml:space="preserve">Medium </v>
      </c>
      <c r="K513" s="2">
        <f>_xlfn.XLOOKUP(orders[[#This Row],[Product ID]],products[Product ID],products[Size kg])</f>
        <v>0.2</v>
      </c>
      <c r="L513">
        <f>_xlfn.XLOOKUP(orders[[#This Row],[Product ID]],products[Product ID],products[Unit Price])</f>
        <v>3.375</v>
      </c>
      <c r="M513">
        <f>orders[[#This Row],[Unit Price]]*orders[[#This Row],[Quantity]]</f>
        <v>13.5</v>
      </c>
      <c r="N513">
        <f>_xlfn.XLOOKUP(orders[[#This Row],[Product ID]],products[Product ID],products[Profit]) * orders[[#This Row],[Quantity]]</f>
        <v>1.2148000000000001</v>
      </c>
    </row>
    <row r="514" spans="1:14" x14ac:dyDescent="0.3">
      <c r="A514" t="s">
        <v>5716</v>
      </c>
      <c r="B514" s="1">
        <v>43535</v>
      </c>
      <c r="C514" t="s">
        <v>2761</v>
      </c>
      <c r="D514" t="s">
        <v>5264</v>
      </c>
      <c r="E514">
        <v>3</v>
      </c>
      <c r="F514" t="str">
        <f>_xlfn.XLOOKUP(orders[[#This Row],[Customer ID]],customers[Customer ID],customers[Customer Name])</f>
        <v>Celia Bakeup</v>
      </c>
      <c r="G514" t="str">
        <f>IF(_xlfn.XLOOKUP(orders[[#This Row],[Customer ID]],customers[Customer ID],customers[Email])=0,"",_xlfn.XLOOKUP(orders[[#This Row],[Customer ID]],customers[Customer ID],customers[Email]))</f>
        <v>cbakeupe8@globo.com</v>
      </c>
      <c r="H514" t="str">
        <f>_xlfn.XLOOKUP(orders[[#This Row],[Customer ID]],customers[Customer ID],customers[Country])</f>
        <v>United States</v>
      </c>
      <c r="I514" t="str">
        <f>_xlfn.XLOOKUP(orders[[#This Row],[Product ID]],products[Product ID],products[Coffee Type])</f>
        <v>Liberica</v>
      </c>
      <c r="J514" t="str">
        <f>_xlfn.XLOOKUP(orders[[#This Row],[Product ID]],products[Product ID],products[Roast Type])</f>
        <v xml:space="preserve">Light </v>
      </c>
      <c r="K514" s="2">
        <f>_xlfn.XLOOKUP(orders[[#This Row],[Product ID]],products[Product ID],products[Size kg])</f>
        <v>1</v>
      </c>
      <c r="L514">
        <f>_xlfn.XLOOKUP(orders[[#This Row],[Product ID]],products[Product ID],products[Unit Price])</f>
        <v>15.85</v>
      </c>
      <c r="M514">
        <f>orders[[#This Row],[Unit Price]]*orders[[#This Row],[Quantity]]</f>
        <v>47.55</v>
      </c>
      <c r="N514">
        <f>_xlfn.XLOOKUP(orders[[#This Row],[Product ID]],products[Product ID],products[Profit]) * orders[[#This Row],[Quantity]]</f>
        <v>6.1815000000000007</v>
      </c>
    </row>
    <row r="515" spans="1:14" x14ac:dyDescent="0.3">
      <c r="A515" t="s">
        <v>5717</v>
      </c>
      <c r="B515" s="1">
        <v>44691</v>
      </c>
      <c r="C515" t="s">
        <v>2767</v>
      </c>
      <c r="D515" t="s">
        <v>5264</v>
      </c>
      <c r="E515">
        <v>5</v>
      </c>
      <c r="F515" t="str">
        <f>_xlfn.XLOOKUP(orders[[#This Row],[Customer ID]],customers[Customer ID],customers[Customer Name])</f>
        <v>Nataniel Helkin</v>
      </c>
      <c r="G515" t="str">
        <f>IF(_xlfn.XLOOKUP(orders[[#This Row],[Customer ID]],customers[Customer ID],customers[Email])=0,"",_xlfn.XLOOKUP(orders[[#This Row],[Customer ID]],customers[Customer ID],customers[Email]))</f>
        <v>nhelkine9@example.com</v>
      </c>
      <c r="H515" t="str">
        <f>_xlfn.XLOOKUP(orders[[#This Row],[Customer ID]],customers[Customer ID],customers[Country])</f>
        <v>United States</v>
      </c>
      <c r="I515" t="str">
        <f>_xlfn.XLOOKUP(orders[[#This Row],[Product ID]],products[Product ID],products[Coffee Type])</f>
        <v>Liberica</v>
      </c>
      <c r="J515" t="str">
        <f>_xlfn.XLOOKUP(orders[[#This Row],[Product ID]],products[Product ID],products[Roast Type])</f>
        <v xml:space="preserve">Light </v>
      </c>
      <c r="K515" s="2">
        <f>_xlfn.XLOOKUP(orders[[#This Row],[Product ID]],products[Product ID],products[Size kg])</f>
        <v>1</v>
      </c>
      <c r="L515">
        <f>_xlfn.XLOOKUP(orders[[#This Row],[Product ID]],products[Product ID],products[Unit Price])</f>
        <v>15.85</v>
      </c>
      <c r="M515">
        <f>orders[[#This Row],[Unit Price]]*orders[[#This Row],[Quantity]]</f>
        <v>79.25</v>
      </c>
      <c r="N515">
        <f>_xlfn.XLOOKUP(orders[[#This Row],[Product ID]],products[Product ID],products[Profit]) * orders[[#This Row],[Quantity]]</f>
        <v>10.302500000000002</v>
      </c>
    </row>
    <row r="516" spans="1:14" x14ac:dyDescent="0.3">
      <c r="A516" t="s">
        <v>5718</v>
      </c>
      <c r="B516" s="1">
        <v>44555</v>
      </c>
      <c r="C516" t="s">
        <v>2771</v>
      </c>
      <c r="D516" t="s">
        <v>5231</v>
      </c>
      <c r="E516">
        <v>6</v>
      </c>
      <c r="F516" t="str">
        <f>_xlfn.XLOOKUP(orders[[#This Row],[Customer ID]],customers[Customer ID],customers[Customer Name])</f>
        <v>Pippo Witherington</v>
      </c>
      <c r="G516" t="str">
        <f>IF(_xlfn.XLOOKUP(orders[[#This Row],[Customer ID]],customers[Customer ID],customers[Email])=0,"",_xlfn.XLOOKUP(orders[[#This Row],[Customer ID]],customers[Customer ID],customers[Email]))</f>
        <v>pwitheringtonea@networkadvertising.org</v>
      </c>
      <c r="H516" t="str">
        <f>_xlfn.XLOOKUP(orders[[#This Row],[Customer ID]],customers[Customer ID],customers[Country])</f>
        <v>United States</v>
      </c>
      <c r="I516" t="str">
        <f>_xlfn.XLOOKUP(orders[[#This Row],[Product ID]],products[Product ID],products[Coffee Type])</f>
        <v>Liberica</v>
      </c>
      <c r="J516" t="str">
        <f>_xlfn.XLOOKUP(orders[[#This Row],[Product ID]],products[Product ID],products[Roast Type])</f>
        <v xml:space="preserve">Medium </v>
      </c>
      <c r="K516" s="2">
        <f>_xlfn.XLOOKUP(orders[[#This Row],[Product ID]],products[Product ID],products[Size kg])</f>
        <v>0.2</v>
      </c>
      <c r="L516">
        <f>_xlfn.XLOOKUP(orders[[#This Row],[Product ID]],products[Product ID],products[Unit Price])</f>
        <v>4.3650000000000002</v>
      </c>
      <c r="M516">
        <f>orders[[#This Row],[Unit Price]]*orders[[#This Row],[Quantity]]</f>
        <v>26.19</v>
      </c>
      <c r="N516">
        <f>_xlfn.XLOOKUP(orders[[#This Row],[Product ID]],products[Product ID],products[Profit]) * orders[[#This Row],[Quantity]]</f>
        <v>3.4050000000000002</v>
      </c>
    </row>
    <row r="517" spans="1:14" x14ac:dyDescent="0.3">
      <c r="A517" t="s">
        <v>5719</v>
      </c>
      <c r="B517" s="1">
        <v>44673</v>
      </c>
      <c r="C517" t="s">
        <v>2776</v>
      </c>
      <c r="D517" t="s">
        <v>5278</v>
      </c>
      <c r="E517">
        <v>3</v>
      </c>
      <c r="F517" t="str">
        <f>_xlfn.XLOOKUP(orders[[#This Row],[Customer ID]],customers[Customer ID],customers[Customer Name])</f>
        <v>Tildie Tilzey</v>
      </c>
      <c r="G517" t="str">
        <f>IF(_xlfn.XLOOKUP(orders[[#This Row],[Customer ID]],customers[Customer ID],customers[Email])=0,"",_xlfn.XLOOKUP(orders[[#This Row],[Customer ID]],customers[Customer ID],customers[Email]))</f>
        <v>ttilzeyeb@hostgator.com</v>
      </c>
      <c r="H517" t="str">
        <f>_xlfn.XLOOKUP(orders[[#This Row],[Customer ID]],customers[Customer ID],customers[Country])</f>
        <v>United States</v>
      </c>
      <c r="I517" t="str">
        <f>_xlfn.XLOOKUP(orders[[#This Row],[Product ID]],products[Product ID],products[Coffee Type])</f>
        <v>Robusta</v>
      </c>
      <c r="J517" t="str">
        <f>_xlfn.XLOOKUP(orders[[#This Row],[Product ID]],products[Product ID],products[Roast Type])</f>
        <v xml:space="preserve">Light </v>
      </c>
      <c r="K517" s="2">
        <f>_xlfn.XLOOKUP(orders[[#This Row],[Product ID]],products[Product ID],products[Size kg])</f>
        <v>0.5</v>
      </c>
      <c r="L517">
        <f>_xlfn.XLOOKUP(orders[[#This Row],[Product ID]],products[Product ID],products[Unit Price])</f>
        <v>7.17</v>
      </c>
      <c r="M517">
        <f>orders[[#This Row],[Unit Price]]*orders[[#This Row],[Quantity]]</f>
        <v>21.509999999999998</v>
      </c>
      <c r="N517">
        <f>_xlfn.XLOOKUP(orders[[#This Row],[Product ID]],products[Product ID],products[Profit]) * orders[[#This Row],[Quantity]]</f>
        <v>1.2906</v>
      </c>
    </row>
    <row r="518" spans="1:14" x14ac:dyDescent="0.3">
      <c r="A518" t="s">
        <v>5720</v>
      </c>
      <c r="B518" s="1">
        <v>44723</v>
      </c>
      <c r="C518" t="s">
        <v>2781</v>
      </c>
      <c r="D518" t="s">
        <v>5205</v>
      </c>
      <c r="E518">
        <v>5</v>
      </c>
      <c r="F518" t="str">
        <f>_xlfn.XLOOKUP(orders[[#This Row],[Customer ID]],customers[Customer ID],customers[Customer Name])</f>
        <v>Cindra Burling</v>
      </c>
      <c r="G518" t="str">
        <f>IF(_xlfn.XLOOKUP(orders[[#This Row],[Customer ID]],customers[Customer ID],customers[Email])=0,"",_xlfn.XLOOKUP(orders[[#This Row],[Customer ID]],customers[Customer ID],customers[Email]))</f>
        <v/>
      </c>
      <c r="H518" t="str">
        <f>_xlfn.XLOOKUP(orders[[#This Row],[Customer ID]],customers[Customer ID],customers[Country])</f>
        <v>United States</v>
      </c>
      <c r="I518" t="str">
        <f>_xlfn.XLOOKUP(orders[[#This Row],[Product ID]],products[Product ID],products[Coffee Type])</f>
        <v>Robusta</v>
      </c>
      <c r="J518" t="str">
        <f>_xlfn.XLOOKUP(orders[[#This Row],[Product ID]],products[Product ID],products[Roast Type])</f>
        <v xml:space="preserve">Dark </v>
      </c>
      <c r="K518" s="2">
        <f>_xlfn.XLOOKUP(orders[[#This Row],[Product ID]],products[Product ID],products[Size kg])</f>
        <v>2.5</v>
      </c>
      <c r="L518">
        <f>_xlfn.XLOOKUP(orders[[#This Row],[Product ID]],products[Product ID],products[Unit Price])</f>
        <v>20.585000000000001</v>
      </c>
      <c r="M518">
        <f>orders[[#This Row],[Unit Price]]*orders[[#This Row],[Quantity]]</f>
        <v>102.92500000000001</v>
      </c>
      <c r="N518">
        <f>_xlfn.XLOOKUP(orders[[#This Row],[Product ID]],products[Product ID],products[Profit]) * orders[[#This Row],[Quantity]]</f>
        <v>6.1755000000000004</v>
      </c>
    </row>
    <row r="519" spans="1:14" x14ac:dyDescent="0.3">
      <c r="A519" t="s">
        <v>5721</v>
      </c>
      <c r="B519" s="1">
        <v>44678</v>
      </c>
      <c r="C519" t="s">
        <v>2786</v>
      </c>
      <c r="D519" t="s">
        <v>5207</v>
      </c>
      <c r="E519">
        <v>2</v>
      </c>
      <c r="F519" t="str">
        <f>_xlfn.XLOOKUP(orders[[#This Row],[Customer ID]],customers[Customer ID],customers[Customer Name])</f>
        <v>Channa Belamy</v>
      </c>
      <c r="G519" t="str">
        <f>IF(_xlfn.XLOOKUP(orders[[#This Row],[Customer ID]],customers[Customer ID],customers[Email])=0,"",_xlfn.XLOOKUP(orders[[#This Row],[Customer ID]],customers[Customer ID],customers[Email]))</f>
        <v/>
      </c>
      <c r="H519" t="str">
        <f>_xlfn.XLOOKUP(orders[[#This Row],[Customer ID]],customers[Customer ID],customers[Country])</f>
        <v>United States</v>
      </c>
      <c r="I519" t="str">
        <f>_xlfn.XLOOKUP(orders[[#This Row],[Product ID]],products[Product ID],products[Coffee Type])</f>
        <v>Liberica</v>
      </c>
      <c r="J519" t="str">
        <f>_xlfn.XLOOKUP(orders[[#This Row],[Product ID]],products[Product ID],products[Roast Type])</f>
        <v xml:space="preserve">Dark </v>
      </c>
      <c r="K519" s="2">
        <f>_xlfn.XLOOKUP(orders[[#This Row],[Product ID]],products[Product ID],products[Size kg])</f>
        <v>0.2</v>
      </c>
      <c r="L519">
        <f>_xlfn.XLOOKUP(orders[[#This Row],[Product ID]],products[Product ID],products[Unit Price])</f>
        <v>3.8849999999999998</v>
      </c>
      <c r="M519">
        <f>orders[[#This Row],[Unit Price]]*orders[[#This Row],[Quantity]]</f>
        <v>7.77</v>
      </c>
      <c r="N519">
        <f>_xlfn.XLOOKUP(orders[[#This Row],[Product ID]],products[Product ID],products[Profit]) * orders[[#This Row],[Quantity]]</f>
        <v>1.01</v>
      </c>
    </row>
    <row r="520" spans="1:14" x14ac:dyDescent="0.3">
      <c r="A520" t="s">
        <v>5722</v>
      </c>
      <c r="B520" s="1">
        <v>44194</v>
      </c>
      <c r="C520" t="s">
        <v>2791</v>
      </c>
      <c r="D520" t="s">
        <v>5471</v>
      </c>
      <c r="E520">
        <v>5</v>
      </c>
      <c r="F520" t="str">
        <f>_xlfn.XLOOKUP(orders[[#This Row],[Customer ID]],customers[Customer ID],customers[Customer Name])</f>
        <v>Karl Imorts</v>
      </c>
      <c r="G520" t="str">
        <f>IF(_xlfn.XLOOKUP(orders[[#This Row],[Customer ID]],customers[Customer ID],customers[Email])=0,"",_xlfn.XLOOKUP(orders[[#This Row],[Customer ID]],customers[Customer ID],customers[Email]))</f>
        <v>kimortsee@alexa.com</v>
      </c>
      <c r="H520" t="str">
        <f>_xlfn.XLOOKUP(orders[[#This Row],[Customer ID]],customers[Customer ID],customers[Country])</f>
        <v>United States</v>
      </c>
      <c r="I520" t="str">
        <f>_xlfn.XLOOKUP(orders[[#This Row],[Product ID]],products[Product ID],products[Coffee Type])</f>
        <v>Excelsa</v>
      </c>
      <c r="J520" t="str">
        <f>_xlfn.XLOOKUP(orders[[#This Row],[Product ID]],products[Product ID],products[Roast Type])</f>
        <v xml:space="preserve">Dark </v>
      </c>
      <c r="K520" s="2">
        <f>_xlfn.XLOOKUP(orders[[#This Row],[Product ID]],products[Product ID],products[Size kg])</f>
        <v>2.5</v>
      </c>
      <c r="L520">
        <f>_xlfn.XLOOKUP(orders[[#This Row],[Product ID]],products[Product ID],products[Unit Price])</f>
        <v>27.945</v>
      </c>
      <c r="M520">
        <f>orders[[#This Row],[Unit Price]]*orders[[#This Row],[Quantity]]</f>
        <v>139.72499999999999</v>
      </c>
      <c r="N520">
        <f>_xlfn.XLOOKUP(orders[[#This Row],[Product ID]],products[Product ID],products[Profit]) * orders[[#This Row],[Quantity]]</f>
        <v>15.37</v>
      </c>
    </row>
    <row r="521" spans="1:14" x14ac:dyDescent="0.3">
      <c r="A521" t="s">
        <v>5723</v>
      </c>
      <c r="B521" s="1">
        <v>44026</v>
      </c>
      <c r="C521" t="s">
        <v>2744</v>
      </c>
      <c r="D521" t="s">
        <v>5228</v>
      </c>
      <c r="E521">
        <v>2</v>
      </c>
      <c r="F521" t="str">
        <f>_xlfn.XLOOKUP(orders[[#This Row],[Customer ID]],customers[Customer ID],customers[Customer Name])</f>
        <v>Marja Urion</v>
      </c>
      <c r="G521" t="str">
        <f>IF(_xlfn.XLOOKUP(orders[[#This Row],[Customer ID]],customers[Customer ID],customers[Email])=0,"",_xlfn.XLOOKUP(orders[[#This Row],[Customer ID]],customers[Customer ID],customers[Email]))</f>
        <v>murione5@alexa.com</v>
      </c>
      <c r="H521" t="str">
        <f>_xlfn.XLOOKUP(orders[[#This Row],[Customer ID]],customers[Customer ID],customers[Country])</f>
        <v>Ireland</v>
      </c>
      <c r="I521" t="str">
        <f>_xlfn.XLOOKUP(orders[[#This Row],[Product ID]],products[Product ID],products[Coffee Type])</f>
        <v>Arabica</v>
      </c>
      <c r="J521" t="str">
        <f>_xlfn.XLOOKUP(orders[[#This Row],[Product ID]],products[Product ID],products[Roast Type])</f>
        <v xml:space="preserve">Dark </v>
      </c>
      <c r="K521" s="2">
        <f>_xlfn.XLOOKUP(orders[[#This Row],[Product ID]],products[Product ID],products[Size kg])</f>
        <v>0.5</v>
      </c>
      <c r="L521">
        <f>_xlfn.XLOOKUP(orders[[#This Row],[Product ID]],products[Product ID],products[Unit Price])</f>
        <v>5.97</v>
      </c>
      <c r="M521">
        <f>orders[[#This Row],[Unit Price]]*orders[[#This Row],[Quantity]]</f>
        <v>11.94</v>
      </c>
      <c r="N521">
        <f>_xlfn.XLOOKUP(orders[[#This Row],[Product ID]],products[Product ID],products[Profit]) * orders[[#This Row],[Quantity]]</f>
        <v>1.0746</v>
      </c>
    </row>
    <row r="522" spans="1:14" x14ac:dyDescent="0.3">
      <c r="A522" t="s">
        <v>5724</v>
      </c>
      <c r="B522" s="1">
        <v>44446</v>
      </c>
      <c r="C522" t="s">
        <v>2802</v>
      </c>
      <c r="D522" t="s">
        <v>5207</v>
      </c>
      <c r="E522">
        <v>1</v>
      </c>
      <c r="F522" t="str">
        <f>_xlfn.XLOOKUP(orders[[#This Row],[Customer ID]],customers[Customer ID],customers[Customer Name])</f>
        <v>Mag Armistead</v>
      </c>
      <c r="G522" t="str">
        <f>IF(_xlfn.XLOOKUP(orders[[#This Row],[Customer ID]],customers[Customer ID],customers[Email])=0,"",_xlfn.XLOOKUP(orders[[#This Row],[Customer ID]],customers[Customer ID],customers[Email]))</f>
        <v>marmisteadeg@blogtalkradio.com</v>
      </c>
      <c r="H522" t="str">
        <f>_xlfn.XLOOKUP(orders[[#This Row],[Customer ID]],customers[Customer ID],customers[Country])</f>
        <v>United States</v>
      </c>
      <c r="I522" t="str">
        <f>_xlfn.XLOOKUP(orders[[#This Row],[Product ID]],products[Product ID],products[Coffee Type])</f>
        <v>Liberica</v>
      </c>
      <c r="J522" t="str">
        <f>_xlfn.XLOOKUP(orders[[#This Row],[Product ID]],products[Product ID],products[Roast Type])</f>
        <v xml:space="preserve">Dark </v>
      </c>
      <c r="K522" s="2">
        <f>_xlfn.XLOOKUP(orders[[#This Row],[Product ID]],products[Product ID],products[Size kg])</f>
        <v>0.2</v>
      </c>
      <c r="L522">
        <f>_xlfn.XLOOKUP(orders[[#This Row],[Product ID]],products[Product ID],products[Unit Price])</f>
        <v>3.8849999999999998</v>
      </c>
      <c r="M522">
        <f>orders[[#This Row],[Unit Price]]*orders[[#This Row],[Quantity]]</f>
        <v>3.8849999999999998</v>
      </c>
      <c r="N522">
        <f>_xlfn.XLOOKUP(orders[[#This Row],[Product ID]],products[Product ID],products[Profit]) * orders[[#This Row],[Quantity]]</f>
        <v>0.505</v>
      </c>
    </row>
    <row r="523" spans="1:14" x14ac:dyDescent="0.3">
      <c r="A523" t="s">
        <v>5724</v>
      </c>
      <c r="B523" s="1">
        <v>44446</v>
      </c>
      <c r="C523" t="s">
        <v>2802</v>
      </c>
      <c r="D523" t="s">
        <v>5183</v>
      </c>
      <c r="E523">
        <v>4</v>
      </c>
      <c r="F523" t="str">
        <f>_xlfn.XLOOKUP(orders[[#This Row],[Customer ID]],customers[Customer ID],customers[Customer Name])</f>
        <v>Mag Armistead</v>
      </c>
      <c r="G523" t="str">
        <f>IF(_xlfn.XLOOKUP(orders[[#This Row],[Customer ID]],customers[Customer ID],customers[Email])=0,"",_xlfn.XLOOKUP(orders[[#This Row],[Customer ID]],customers[Customer ID],customers[Email]))</f>
        <v>marmisteadeg@blogtalkradio.com</v>
      </c>
      <c r="H523" t="str">
        <f>_xlfn.XLOOKUP(orders[[#This Row],[Customer ID]],customers[Customer ID],customers[Country])</f>
        <v>United States</v>
      </c>
      <c r="I523" t="str">
        <f>_xlfn.XLOOKUP(orders[[#This Row],[Product ID]],products[Product ID],products[Coffee Type])</f>
        <v>Robusta</v>
      </c>
      <c r="J523" t="str">
        <f>_xlfn.XLOOKUP(orders[[#This Row],[Product ID]],products[Product ID],products[Roast Type])</f>
        <v xml:space="preserve">Medium </v>
      </c>
      <c r="K523" s="2">
        <f>_xlfn.XLOOKUP(orders[[#This Row],[Product ID]],products[Product ID],products[Size kg])</f>
        <v>1</v>
      </c>
      <c r="L523">
        <f>_xlfn.XLOOKUP(orders[[#This Row],[Product ID]],products[Product ID],products[Unit Price])</f>
        <v>9.9499999999999993</v>
      </c>
      <c r="M523">
        <f>orders[[#This Row],[Unit Price]]*orders[[#This Row],[Quantity]]</f>
        <v>39.799999999999997</v>
      </c>
      <c r="N523">
        <f>_xlfn.XLOOKUP(orders[[#This Row],[Product ID]],products[Product ID],products[Profit]) * orders[[#This Row],[Quantity]]</f>
        <v>2.3879999999999999</v>
      </c>
    </row>
    <row r="524" spans="1:14" x14ac:dyDescent="0.3">
      <c r="A524" t="s">
        <v>5725</v>
      </c>
      <c r="B524" s="1">
        <v>43625</v>
      </c>
      <c r="C524" t="s">
        <v>2812</v>
      </c>
      <c r="D524" t="s">
        <v>5197</v>
      </c>
      <c r="E524">
        <v>5</v>
      </c>
      <c r="F524" t="str">
        <f>_xlfn.XLOOKUP(orders[[#This Row],[Customer ID]],customers[Customer ID],customers[Customer Name])</f>
        <v>Vasili Upstone</v>
      </c>
      <c r="G524" t="str">
        <f>IF(_xlfn.XLOOKUP(orders[[#This Row],[Customer ID]],customers[Customer ID],customers[Email])=0,"",_xlfn.XLOOKUP(orders[[#This Row],[Customer ID]],customers[Customer ID],customers[Email]))</f>
        <v>vupstoneei@google.pl</v>
      </c>
      <c r="H524" t="str">
        <f>_xlfn.XLOOKUP(orders[[#This Row],[Customer ID]],customers[Customer ID],customers[Country])</f>
        <v>United States</v>
      </c>
      <c r="I524" t="str">
        <f>_xlfn.XLOOKUP(orders[[#This Row],[Product ID]],products[Product ID],products[Coffee Type])</f>
        <v>Robusta</v>
      </c>
      <c r="J524" t="str">
        <f>_xlfn.XLOOKUP(orders[[#This Row],[Product ID]],products[Product ID],products[Roast Type])</f>
        <v xml:space="preserve">Medium </v>
      </c>
      <c r="K524" s="2">
        <f>_xlfn.XLOOKUP(orders[[#This Row],[Product ID]],products[Product ID],products[Size kg])</f>
        <v>0.5</v>
      </c>
      <c r="L524">
        <f>_xlfn.XLOOKUP(orders[[#This Row],[Product ID]],products[Product ID],products[Unit Price])</f>
        <v>5.97</v>
      </c>
      <c r="M524">
        <f>orders[[#This Row],[Unit Price]]*orders[[#This Row],[Quantity]]</f>
        <v>29.849999999999998</v>
      </c>
      <c r="N524">
        <f>_xlfn.XLOOKUP(orders[[#This Row],[Product ID]],products[Product ID],products[Profit]) * orders[[#This Row],[Quantity]]</f>
        <v>1.7910000000000001</v>
      </c>
    </row>
    <row r="525" spans="1:14" x14ac:dyDescent="0.3">
      <c r="A525" t="s">
        <v>5726</v>
      </c>
      <c r="B525" s="1">
        <v>44129</v>
      </c>
      <c r="C525" t="s">
        <v>2817</v>
      </c>
      <c r="D525" t="s">
        <v>5250</v>
      </c>
      <c r="E525">
        <v>1</v>
      </c>
      <c r="F525" t="str">
        <f>_xlfn.XLOOKUP(orders[[#This Row],[Customer ID]],customers[Customer ID],customers[Customer Name])</f>
        <v>Berty Beelby</v>
      </c>
      <c r="G525" t="str">
        <f>IF(_xlfn.XLOOKUP(orders[[#This Row],[Customer ID]],customers[Customer ID],customers[Email])=0,"",_xlfn.XLOOKUP(orders[[#This Row],[Customer ID]],customers[Customer ID],customers[Email]))</f>
        <v>bbeelbyej@rediff.com</v>
      </c>
      <c r="H525" t="str">
        <f>_xlfn.XLOOKUP(orders[[#This Row],[Customer ID]],customers[Customer ID],customers[Country])</f>
        <v>Ireland</v>
      </c>
      <c r="I525" t="str">
        <f>_xlfn.XLOOKUP(orders[[#This Row],[Product ID]],products[Product ID],products[Coffee Type])</f>
        <v>Liberica</v>
      </c>
      <c r="J525" t="str">
        <f>_xlfn.XLOOKUP(orders[[#This Row],[Product ID]],products[Product ID],products[Roast Type])</f>
        <v xml:space="preserve">Dark </v>
      </c>
      <c r="K525" s="2">
        <f>_xlfn.XLOOKUP(orders[[#This Row],[Product ID]],products[Product ID],products[Size kg])</f>
        <v>2.5</v>
      </c>
      <c r="L525">
        <f>_xlfn.XLOOKUP(orders[[#This Row],[Product ID]],products[Product ID],products[Unit Price])</f>
        <v>29.785</v>
      </c>
      <c r="M525">
        <f>orders[[#This Row],[Unit Price]]*orders[[#This Row],[Quantity]]</f>
        <v>29.785</v>
      </c>
      <c r="N525">
        <f>_xlfn.XLOOKUP(orders[[#This Row],[Product ID]],products[Product ID],products[Profit]) * orders[[#This Row],[Quantity]]</f>
        <v>3.8719999999999999</v>
      </c>
    </row>
    <row r="526" spans="1:14" x14ac:dyDescent="0.3">
      <c r="A526" t="s">
        <v>5727</v>
      </c>
      <c r="B526" s="1">
        <v>44255</v>
      </c>
      <c r="C526" t="s">
        <v>2823</v>
      </c>
      <c r="D526" t="s">
        <v>5247</v>
      </c>
      <c r="E526">
        <v>2</v>
      </c>
      <c r="F526" t="str">
        <f>_xlfn.XLOOKUP(orders[[#This Row],[Customer ID]],customers[Customer ID],customers[Customer Name])</f>
        <v>Erny Stenyng</v>
      </c>
      <c r="G526" t="str">
        <f>IF(_xlfn.XLOOKUP(orders[[#This Row],[Customer ID]],customers[Customer ID],customers[Email])=0,"",_xlfn.XLOOKUP(orders[[#This Row],[Customer ID]],customers[Customer ID],customers[Email]))</f>
        <v/>
      </c>
      <c r="H526" t="str">
        <f>_xlfn.XLOOKUP(orders[[#This Row],[Customer ID]],customers[Customer ID],customers[Country])</f>
        <v>United States</v>
      </c>
      <c r="I526" t="str">
        <f>_xlfn.XLOOKUP(orders[[#This Row],[Product ID]],products[Product ID],products[Coffee Type])</f>
        <v>Liberica</v>
      </c>
      <c r="J526" t="str">
        <f>_xlfn.XLOOKUP(orders[[#This Row],[Product ID]],products[Product ID],products[Roast Type])</f>
        <v xml:space="preserve">Light </v>
      </c>
      <c r="K526" s="2">
        <f>_xlfn.XLOOKUP(orders[[#This Row],[Product ID]],products[Product ID],products[Size kg])</f>
        <v>2.5</v>
      </c>
      <c r="L526">
        <f>_xlfn.XLOOKUP(orders[[#This Row],[Product ID]],products[Product ID],products[Unit Price])</f>
        <v>36.454999999999998</v>
      </c>
      <c r="M526">
        <f>orders[[#This Row],[Unit Price]]*orders[[#This Row],[Quantity]]</f>
        <v>72.91</v>
      </c>
      <c r="N526">
        <f>_xlfn.XLOOKUP(orders[[#This Row],[Product ID]],products[Product ID],products[Profit]) * orders[[#This Row],[Quantity]]</f>
        <v>9.4781999999999993</v>
      </c>
    </row>
    <row r="527" spans="1:14" x14ac:dyDescent="0.3">
      <c r="A527" t="s">
        <v>5728</v>
      </c>
      <c r="B527" s="1">
        <v>44038</v>
      </c>
      <c r="C527" t="s">
        <v>2827</v>
      </c>
      <c r="D527" t="s">
        <v>5245</v>
      </c>
      <c r="E527">
        <v>5</v>
      </c>
      <c r="F527" t="str">
        <f>_xlfn.XLOOKUP(orders[[#This Row],[Customer ID]],customers[Customer ID],customers[Customer Name])</f>
        <v>Edin Yantsurev</v>
      </c>
      <c r="G527" t="str">
        <f>IF(_xlfn.XLOOKUP(orders[[#This Row],[Customer ID]],customers[Customer ID],customers[Email])=0,"",_xlfn.XLOOKUP(orders[[#This Row],[Customer ID]],customers[Customer ID],customers[Email]))</f>
        <v/>
      </c>
      <c r="H527" t="str">
        <f>_xlfn.XLOOKUP(orders[[#This Row],[Customer ID]],customers[Customer ID],customers[Country])</f>
        <v>United States</v>
      </c>
      <c r="I527" t="str">
        <f>_xlfn.XLOOKUP(orders[[#This Row],[Product ID]],products[Product ID],products[Coffee Type])</f>
        <v>Robusta</v>
      </c>
      <c r="J527" t="str">
        <f>_xlfn.XLOOKUP(orders[[#This Row],[Product ID]],products[Product ID],products[Roast Type])</f>
        <v xml:space="preserve">Dark </v>
      </c>
      <c r="K527" s="2">
        <f>_xlfn.XLOOKUP(orders[[#This Row],[Product ID]],products[Product ID],products[Size kg])</f>
        <v>0.2</v>
      </c>
      <c r="L527">
        <f>_xlfn.XLOOKUP(orders[[#This Row],[Product ID]],products[Product ID],products[Unit Price])</f>
        <v>2.6850000000000001</v>
      </c>
      <c r="M527">
        <f>orders[[#This Row],[Unit Price]]*orders[[#This Row],[Quantity]]</f>
        <v>13.425000000000001</v>
      </c>
      <c r="N527">
        <f>_xlfn.XLOOKUP(orders[[#This Row],[Product ID]],products[Product ID],products[Profit]) * orders[[#This Row],[Quantity]]</f>
        <v>0.80549999999999999</v>
      </c>
    </row>
    <row r="528" spans="1:14" x14ac:dyDescent="0.3">
      <c r="A528" t="s">
        <v>5729</v>
      </c>
      <c r="B528" s="1">
        <v>44717</v>
      </c>
      <c r="C528" t="s">
        <v>2832</v>
      </c>
      <c r="D528" t="s">
        <v>5252</v>
      </c>
      <c r="E528">
        <v>4</v>
      </c>
      <c r="F528" t="str">
        <f>_xlfn.XLOOKUP(orders[[#This Row],[Customer ID]],customers[Customer ID],customers[Customer Name])</f>
        <v>Webb Speechly</v>
      </c>
      <c r="G528" t="str">
        <f>IF(_xlfn.XLOOKUP(orders[[#This Row],[Customer ID]],customers[Customer ID],customers[Email])=0,"",_xlfn.XLOOKUP(orders[[#This Row],[Customer ID]],customers[Customer ID],customers[Email]))</f>
        <v>wspeechlyem@amazon.com</v>
      </c>
      <c r="H528" t="str">
        <f>_xlfn.XLOOKUP(orders[[#This Row],[Customer ID]],customers[Customer ID],customers[Country])</f>
        <v>United States</v>
      </c>
      <c r="I528" t="str">
        <f>_xlfn.XLOOKUP(orders[[#This Row],[Product ID]],products[Product ID],products[Coffee Type])</f>
        <v>Excelsa</v>
      </c>
      <c r="J528" t="str">
        <f>_xlfn.XLOOKUP(orders[[#This Row],[Product ID]],products[Product ID],products[Roast Type])</f>
        <v xml:space="preserve">Medium </v>
      </c>
      <c r="K528" s="2">
        <f>_xlfn.XLOOKUP(orders[[#This Row],[Product ID]],products[Product ID],products[Size kg])</f>
        <v>2.5</v>
      </c>
      <c r="L528">
        <f>_xlfn.XLOOKUP(orders[[#This Row],[Product ID]],products[Product ID],products[Unit Price])</f>
        <v>31.625</v>
      </c>
      <c r="M528">
        <f>orders[[#This Row],[Unit Price]]*orders[[#This Row],[Quantity]]</f>
        <v>126.5</v>
      </c>
      <c r="N528">
        <f>_xlfn.XLOOKUP(orders[[#This Row],[Product ID]],products[Product ID],products[Profit]) * orders[[#This Row],[Quantity]]</f>
        <v>13.9148</v>
      </c>
    </row>
    <row r="529" spans="1:14" x14ac:dyDescent="0.3">
      <c r="A529" t="s">
        <v>5730</v>
      </c>
      <c r="B529" s="1">
        <v>43517</v>
      </c>
      <c r="C529" t="s">
        <v>2837</v>
      </c>
      <c r="D529" t="s">
        <v>5184</v>
      </c>
      <c r="E529">
        <v>5</v>
      </c>
      <c r="F529" t="str">
        <f>_xlfn.XLOOKUP(orders[[#This Row],[Customer ID]],customers[Customer ID],customers[Customer Name])</f>
        <v>Irvine Phillpot</v>
      </c>
      <c r="G529" t="str">
        <f>IF(_xlfn.XLOOKUP(orders[[#This Row],[Customer ID]],customers[Customer ID],customers[Email])=0,"",_xlfn.XLOOKUP(orders[[#This Row],[Customer ID]],customers[Customer ID],customers[Email]))</f>
        <v>iphillpoten@buzzfeed.com</v>
      </c>
      <c r="H529" t="str">
        <f>_xlfn.XLOOKUP(orders[[#This Row],[Customer ID]],customers[Customer ID],customers[Country])</f>
        <v>United Kingdom</v>
      </c>
      <c r="I529" t="str">
        <f>_xlfn.XLOOKUP(orders[[#This Row],[Product ID]],products[Product ID],products[Coffee Type])</f>
        <v>Excelsa</v>
      </c>
      <c r="J529" t="str">
        <f>_xlfn.XLOOKUP(orders[[#This Row],[Product ID]],products[Product ID],products[Roast Type])</f>
        <v xml:space="preserve">Medium </v>
      </c>
      <c r="K529" s="2">
        <f>_xlfn.XLOOKUP(orders[[#This Row],[Product ID]],products[Product ID],products[Size kg])</f>
        <v>0.5</v>
      </c>
      <c r="L529">
        <f>_xlfn.XLOOKUP(orders[[#This Row],[Product ID]],products[Product ID],products[Unit Price])</f>
        <v>8.25</v>
      </c>
      <c r="M529">
        <f>orders[[#This Row],[Unit Price]]*orders[[#This Row],[Quantity]]</f>
        <v>41.25</v>
      </c>
      <c r="N529">
        <f>_xlfn.XLOOKUP(orders[[#This Row],[Product ID]],products[Product ID],products[Profit]) * orders[[#This Row],[Quantity]]</f>
        <v>4.5374999999999996</v>
      </c>
    </row>
    <row r="530" spans="1:14" x14ac:dyDescent="0.3">
      <c r="A530" t="s">
        <v>5731</v>
      </c>
      <c r="B530" s="1">
        <v>43926</v>
      </c>
      <c r="C530" t="s">
        <v>2842</v>
      </c>
      <c r="D530" t="s">
        <v>5289</v>
      </c>
      <c r="E530">
        <v>6</v>
      </c>
      <c r="F530" t="str">
        <f>_xlfn.XLOOKUP(orders[[#This Row],[Customer ID]],customers[Customer ID],customers[Customer Name])</f>
        <v>Lem Pennacci</v>
      </c>
      <c r="G530" t="str">
        <f>IF(_xlfn.XLOOKUP(orders[[#This Row],[Customer ID]],customers[Customer ID],customers[Email])=0,"",_xlfn.XLOOKUP(orders[[#This Row],[Customer ID]],customers[Customer ID],customers[Email]))</f>
        <v>lpennaccieo@statcounter.com</v>
      </c>
      <c r="H530" t="str">
        <f>_xlfn.XLOOKUP(orders[[#This Row],[Customer ID]],customers[Customer ID],customers[Country])</f>
        <v>United States</v>
      </c>
      <c r="I530" t="str">
        <f>_xlfn.XLOOKUP(orders[[#This Row],[Product ID]],products[Product ID],products[Coffee Type])</f>
        <v>Excelsa</v>
      </c>
      <c r="J530" t="str">
        <f>_xlfn.XLOOKUP(orders[[#This Row],[Product ID]],products[Product ID],products[Roast Type])</f>
        <v xml:space="preserve">Light </v>
      </c>
      <c r="K530" s="2">
        <f>_xlfn.XLOOKUP(orders[[#This Row],[Product ID]],products[Product ID],products[Size kg])</f>
        <v>0.5</v>
      </c>
      <c r="L530">
        <f>_xlfn.XLOOKUP(orders[[#This Row],[Product ID]],products[Product ID],products[Unit Price])</f>
        <v>8.91</v>
      </c>
      <c r="M530">
        <f>orders[[#This Row],[Unit Price]]*orders[[#This Row],[Quantity]]</f>
        <v>53.46</v>
      </c>
      <c r="N530">
        <f>_xlfn.XLOOKUP(orders[[#This Row],[Product ID]],products[Product ID],products[Profit]) * orders[[#This Row],[Quantity]]</f>
        <v>5.8805999999999994</v>
      </c>
    </row>
    <row r="531" spans="1:14" x14ac:dyDescent="0.3">
      <c r="A531" t="s">
        <v>5732</v>
      </c>
      <c r="B531" s="1">
        <v>43475</v>
      </c>
      <c r="C531" t="s">
        <v>2848</v>
      </c>
      <c r="D531" t="s">
        <v>5183</v>
      </c>
      <c r="E531">
        <v>6</v>
      </c>
      <c r="F531" t="str">
        <f>_xlfn.XLOOKUP(orders[[#This Row],[Customer ID]],customers[Customer ID],customers[Customer Name])</f>
        <v>Starr Arpin</v>
      </c>
      <c r="G531" t="str">
        <f>IF(_xlfn.XLOOKUP(orders[[#This Row],[Customer ID]],customers[Customer ID],customers[Email])=0,"",_xlfn.XLOOKUP(orders[[#This Row],[Customer ID]],customers[Customer ID],customers[Email]))</f>
        <v>sarpinep@moonfruit.com</v>
      </c>
      <c r="H531" t="str">
        <f>_xlfn.XLOOKUP(orders[[#This Row],[Customer ID]],customers[Customer ID],customers[Country])</f>
        <v>United States</v>
      </c>
      <c r="I531" t="str">
        <f>_xlfn.XLOOKUP(orders[[#This Row],[Product ID]],products[Product ID],products[Coffee Type])</f>
        <v>Robusta</v>
      </c>
      <c r="J531" t="str">
        <f>_xlfn.XLOOKUP(orders[[#This Row],[Product ID]],products[Product ID],products[Roast Type])</f>
        <v xml:space="preserve">Medium </v>
      </c>
      <c r="K531" s="2">
        <f>_xlfn.XLOOKUP(orders[[#This Row],[Product ID]],products[Product ID],products[Size kg])</f>
        <v>1</v>
      </c>
      <c r="L531">
        <f>_xlfn.XLOOKUP(orders[[#This Row],[Product ID]],products[Product ID],products[Unit Price])</f>
        <v>9.9499999999999993</v>
      </c>
      <c r="M531">
        <f>orders[[#This Row],[Unit Price]]*orders[[#This Row],[Quantity]]</f>
        <v>59.699999999999996</v>
      </c>
      <c r="N531">
        <f>_xlfn.XLOOKUP(orders[[#This Row],[Product ID]],products[Product ID],products[Profit]) * orders[[#This Row],[Quantity]]</f>
        <v>3.5819999999999999</v>
      </c>
    </row>
    <row r="532" spans="1:14" x14ac:dyDescent="0.3">
      <c r="A532" t="s">
        <v>5733</v>
      </c>
      <c r="B532" s="1">
        <v>44663</v>
      </c>
      <c r="C532" t="s">
        <v>2853</v>
      </c>
      <c r="D532" t="s">
        <v>5183</v>
      </c>
      <c r="E532">
        <v>6</v>
      </c>
      <c r="F532" t="str">
        <f>_xlfn.XLOOKUP(orders[[#This Row],[Customer ID]],customers[Customer ID],customers[Customer Name])</f>
        <v>Donny Fries</v>
      </c>
      <c r="G532" t="str">
        <f>IF(_xlfn.XLOOKUP(orders[[#This Row],[Customer ID]],customers[Customer ID],customers[Email])=0,"",_xlfn.XLOOKUP(orders[[#This Row],[Customer ID]],customers[Customer ID],customers[Email]))</f>
        <v>dfrieseq@cargocollective.com</v>
      </c>
      <c r="H532" t="str">
        <f>_xlfn.XLOOKUP(orders[[#This Row],[Customer ID]],customers[Customer ID],customers[Country])</f>
        <v>United States</v>
      </c>
      <c r="I532" t="str">
        <f>_xlfn.XLOOKUP(orders[[#This Row],[Product ID]],products[Product ID],products[Coffee Type])</f>
        <v>Robusta</v>
      </c>
      <c r="J532" t="str">
        <f>_xlfn.XLOOKUP(orders[[#This Row],[Product ID]],products[Product ID],products[Roast Type])</f>
        <v xml:space="preserve">Medium </v>
      </c>
      <c r="K532" s="2">
        <f>_xlfn.XLOOKUP(orders[[#This Row],[Product ID]],products[Product ID],products[Size kg])</f>
        <v>1</v>
      </c>
      <c r="L532">
        <f>_xlfn.XLOOKUP(orders[[#This Row],[Product ID]],products[Product ID],products[Unit Price])</f>
        <v>9.9499999999999993</v>
      </c>
      <c r="M532">
        <f>orders[[#This Row],[Unit Price]]*orders[[#This Row],[Quantity]]</f>
        <v>59.699999999999996</v>
      </c>
      <c r="N532">
        <f>_xlfn.XLOOKUP(orders[[#This Row],[Product ID]],products[Product ID],products[Profit]) * orders[[#This Row],[Quantity]]</f>
        <v>3.5819999999999999</v>
      </c>
    </row>
    <row r="533" spans="1:14" x14ac:dyDescent="0.3">
      <c r="A533" t="s">
        <v>5734</v>
      </c>
      <c r="B533" s="1">
        <v>44591</v>
      </c>
      <c r="C533" t="s">
        <v>2858</v>
      </c>
      <c r="D533" t="s">
        <v>5291</v>
      </c>
      <c r="E533">
        <v>5</v>
      </c>
      <c r="F533" t="str">
        <f>_xlfn.XLOOKUP(orders[[#This Row],[Customer ID]],customers[Customer ID],customers[Customer Name])</f>
        <v>Rana Sharer</v>
      </c>
      <c r="G533" t="str">
        <f>IF(_xlfn.XLOOKUP(orders[[#This Row],[Customer ID]],customers[Customer ID],customers[Email])=0,"",_xlfn.XLOOKUP(orders[[#This Row],[Customer ID]],customers[Customer ID],customers[Email]))</f>
        <v>rsharerer@flavors.me</v>
      </c>
      <c r="H533" t="str">
        <f>_xlfn.XLOOKUP(orders[[#This Row],[Customer ID]],customers[Customer ID],customers[Country])</f>
        <v>United States</v>
      </c>
      <c r="I533" t="str">
        <f>_xlfn.XLOOKUP(orders[[#This Row],[Product ID]],products[Product ID],products[Coffee Type])</f>
        <v>Robusta</v>
      </c>
      <c r="J533" t="str">
        <f>_xlfn.XLOOKUP(orders[[#This Row],[Product ID]],products[Product ID],products[Roast Type])</f>
        <v xml:space="preserve">Dark </v>
      </c>
      <c r="K533" s="2">
        <f>_xlfn.XLOOKUP(orders[[#This Row],[Product ID]],products[Product ID],products[Size kg])</f>
        <v>1</v>
      </c>
      <c r="L533">
        <f>_xlfn.XLOOKUP(orders[[#This Row],[Product ID]],products[Product ID],products[Unit Price])</f>
        <v>8.9499999999999993</v>
      </c>
      <c r="M533">
        <f>orders[[#This Row],[Unit Price]]*orders[[#This Row],[Quantity]]</f>
        <v>44.75</v>
      </c>
      <c r="N533">
        <f>_xlfn.XLOOKUP(orders[[#This Row],[Product ID]],products[Product ID],products[Profit]) * orders[[#This Row],[Quantity]]</f>
        <v>2.6850000000000001</v>
      </c>
    </row>
    <row r="534" spans="1:14" x14ac:dyDescent="0.3">
      <c r="A534" t="s">
        <v>5735</v>
      </c>
      <c r="B534" s="1">
        <v>44330</v>
      </c>
      <c r="C534" t="s">
        <v>2863</v>
      </c>
      <c r="D534" t="s">
        <v>5184</v>
      </c>
      <c r="E534">
        <v>2</v>
      </c>
      <c r="F534" t="str">
        <f>_xlfn.XLOOKUP(orders[[#This Row],[Customer ID]],customers[Customer ID],customers[Customer Name])</f>
        <v>Nannie Naseby</v>
      </c>
      <c r="G534" t="str">
        <f>IF(_xlfn.XLOOKUP(orders[[#This Row],[Customer ID]],customers[Customer ID],customers[Email])=0,"",_xlfn.XLOOKUP(orders[[#This Row],[Customer ID]],customers[Customer ID],customers[Email]))</f>
        <v>nnasebyes@umich.edu</v>
      </c>
      <c r="H534" t="str">
        <f>_xlfn.XLOOKUP(orders[[#This Row],[Customer ID]],customers[Customer ID],customers[Country])</f>
        <v>United States</v>
      </c>
      <c r="I534" t="str">
        <f>_xlfn.XLOOKUP(orders[[#This Row],[Product ID]],products[Product ID],products[Coffee Type])</f>
        <v>Excelsa</v>
      </c>
      <c r="J534" t="str">
        <f>_xlfn.XLOOKUP(orders[[#This Row],[Product ID]],products[Product ID],products[Roast Type])</f>
        <v xml:space="preserve">Medium </v>
      </c>
      <c r="K534" s="2">
        <f>_xlfn.XLOOKUP(orders[[#This Row],[Product ID]],products[Product ID],products[Size kg])</f>
        <v>0.5</v>
      </c>
      <c r="L534">
        <f>_xlfn.XLOOKUP(orders[[#This Row],[Product ID]],products[Product ID],products[Unit Price])</f>
        <v>8.25</v>
      </c>
      <c r="M534">
        <f>orders[[#This Row],[Unit Price]]*orders[[#This Row],[Quantity]]</f>
        <v>16.5</v>
      </c>
      <c r="N534">
        <f>_xlfn.XLOOKUP(orders[[#This Row],[Product ID]],products[Product ID],products[Profit]) * orders[[#This Row],[Quantity]]</f>
        <v>1.8149999999999999</v>
      </c>
    </row>
    <row r="535" spans="1:14" x14ac:dyDescent="0.3">
      <c r="A535" t="s">
        <v>5736</v>
      </c>
      <c r="B535" s="1">
        <v>44724</v>
      </c>
      <c r="C535" t="s">
        <v>2869</v>
      </c>
      <c r="D535" t="s">
        <v>5272</v>
      </c>
      <c r="E535">
        <v>4</v>
      </c>
      <c r="F535" t="str">
        <f>_xlfn.XLOOKUP(orders[[#This Row],[Customer ID]],customers[Customer ID],customers[Customer Name])</f>
        <v>Rea Offell</v>
      </c>
      <c r="G535" t="str">
        <f>IF(_xlfn.XLOOKUP(orders[[#This Row],[Customer ID]],customers[Customer ID],customers[Email])=0,"",_xlfn.XLOOKUP(orders[[#This Row],[Customer ID]],customers[Customer ID],customers[Email]))</f>
        <v/>
      </c>
      <c r="H535" t="str">
        <f>_xlfn.XLOOKUP(orders[[#This Row],[Customer ID]],customers[Customer ID],customers[Country])</f>
        <v>United States</v>
      </c>
      <c r="I535" t="str">
        <f>_xlfn.XLOOKUP(orders[[#This Row],[Product ID]],products[Product ID],products[Coffee Type])</f>
        <v>Robusta</v>
      </c>
      <c r="J535" t="str">
        <f>_xlfn.XLOOKUP(orders[[#This Row],[Product ID]],products[Product ID],products[Roast Type])</f>
        <v xml:space="preserve">Dark </v>
      </c>
      <c r="K535" s="2">
        <f>_xlfn.XLOOKUP(orders[[#This Row],[Product ID]],products[Product ID],products[Size kg])</f>
        <v>0.5</v>
      </c>
      <c r="L535">
        <f>_xlfn.XLOOKUP(orders[[#This Row],[Product ID]],products[Product ID],products[Unit Price])</f>
        <v>5.37</v>
      </c>
      <c r="M535">
        <f>orders[[#This Row],[Unit Price]]*orders[[#This Row],[Quantity]]</f>
        <v>21.48</v>
      </c>
      <c r="N535">
        <f>_xlfn.XLOOKUP(orders[[#This Row],[Product ID]],products[Product ID],products[Profit]) * orders[[#This Row],[Quantity]]</f>
        <v>1.2887999999999999</v>
      </c>
    </row>
    <row r="536" spans="1:14" x14ac:dyDescent="0.3">
      <c r="A536" t="s">
        <v>5737</v>
      </c>
      <c r="B536" s="1">
        <v>44563</v>
      </c>
      <c r="C536" t="s">
        <v>2873</v>
      </c>
      <c r="D536" t="s">
        <v>5209</v>
      </c>
      <c r="E536">
        <v>2</v>
      </c>
      <c r="F536" t="str">
        <f>_xlfn.XLOOKUP(orders[[#This Row],[Customer ID]],customers[Customer ID],customers[Customer Name])</f>
        <v>Kris O'Cullen</v>
      </c>
      <c r="G536" t="str">
        <f>IF(_xlfn.XLOOKUP(orders[[#This Row],[Customer ID]],customers[Customer ID],customers[Email])=0,"",_xlfn.XLOOKUP(orders[[#This Row],[Customer ID]],customers[Customer ID],customers[Email]))</f>
        <v>koculleneu@ca.gov</v>
      </c>
      <c r="H536" t="str">
        <f>_xlfn.XLOOKUP(orders[[#This Row],[Customer ID]],customers[Customer ID],customers[Country])</f>
        <v>Ireland</v>
      </c>
      <c r="I536" t="str">
        <f>_xlfn.XLOOKUP(orders[[#This Row],[Product ID]],products[Product ID],products[Coffee Type])</f>
        <v>Robusta</v>
      </c>
      <c r="J536" t="str">
        <f>_xlfn.XLOOKUP(orders[[#This Row],[Product ID]],products[Product ID],products[Roast Type])</f>
        <v xml:space="preserve">Medium </v>
      </c>
      <c r="K536" s="2">
        <f>_xlfn.XLOOKUP(orders[[#This Row],[Product ID]],products[Product ID],products[Size kg])</f>
        <v>2.5</v>
      </c>
      <c r="L536">
        <f>_xlfn.XLOOKUP(orders[[#This Row],[Product ID]],products[Product ID],products[Unit Price])</f>
        <v>22.885000000000002</v>
      </c>
      <c r="M536">
        <f>orders[[#This Row],[Unit Price]]*orders[[#This Row],[Quantity]]</f>
        <v>45.77</v>
      </c>
      <c r="N536">
        <f>_xlfn.XLOOKUP(orders[[#This Row],[Product ID]],products[Product ID],products[Profit]) * orders[[#This Row],[Quantity]]</f>
        <v>2.7462</v>
      </c>
    </row>
    <row r="537" spans="1:14" x14ac:dyDescent="0.3">
      <c r="A537" t="s">
        <v>5738</v>
      </c>
      <c r="B537" s="1">
        <v>44585</v>
      </c>
      <c r="C537" t="s">
        <v>2878</v>
      </c>
      <c r="D537" t="s">
        <v>5195</v>
      </c>
      <c r="E537">
        <v>2</v>
      </c>
      <c r="F537" t="str">
        <f>_xlfn.XLOOKUP(orders[[#This Row],[Customer ID]],customers[Customer ID],customers[Customer Name])</f>
        <v>Timoteo Glisane</v>
      </c>
      <c r="G537" t="str">
        <f>IF(_xlfn.XLOOKUP(orders[[#This Row],[Customer ID]],customers[Customer ID],customers[Email])=0,"",_xlfn.XLOOKUP(orders[[#This Row],[Customer ID]],customers[Customer ID],customers[Email]))</f>
        <v/>
      </c>
      <c r="H537" t="str">
        <f>_xlfn.XLOOKUP(orders[[#This Row],[Customer ID]],customers[Customer ID],customers[Country])</f>
        <v>Ireland</v>
      </c>
      <c r="I537" t="str">
        <f>_xlfn.XLOOKUP(orders[[#This Row],[Product ID]],products[Product ID],products[Coffee Type])</f>
        <v>Liberica</v>
      </c>
      <c r="J537" t="str">
        <f>_xlfn.XLOOKUP(orders[[#This Row],[Product ID]],products[Product ID],products[Roast Type])</f>
        <v xml:space="preserve">Light </v>
      </c>
      <c r="K537" s="2">
        <f>_xlfn.XLOOKUP(orders[[#This Row],[Product ID]],products[Product ID],products[Size kg])</f>
        <v>0.2</v>
      </c>
      <c r="L537">
        <f>_xlfn.XLOOKUP(orders[[#This Row],[Product ID]],products[Product ID],products[Unit Price])</f>
        <v>4.7549999999999999</v>
      </c>
      <c r="M537">
        <f>orders[[#This Row],[Unit Price]]*orders[[#This Row],[Quantity]]</f>
        <v>9.51</v>
      </c>
      <c r="N537">
        <f>_xlfn.XLOOKUP(orders[[#This Row],[Product ID]],products[Product ID],products[Profit]) * orders[[#This Row],[Quantity]]</f>
        <v>1.2362</v>
      </c>
    </row>
    <row r="538" spans="1:14" x14ac:dyDescent="0.3">
      <c r="A538" t="s">
        <v>5739</v>
      </c>
      <c r="B538" s="1">
        <v>43544</v>
      </c>
      <c r="C538" t="s">
        <v>2744</v>
      </c>
      <c r="D538" t="s">
        <v>5245</v>
      </c>
      <c r="E538">
        <v>3</v>
      </c>
      <c r="F538" t="str">
        <f>_xlfn.XLOOKUP(orders[[#This Row],[Customer ID]],customers[Customer ID],customers[Customer Name])</f>
        <v>Marja Urion</v>
      </c>
      <c r="G538" t="str">
        <f>IF(_xlfn.XLOOKUP(orders[[#This Row],[Customer ID]],customers[Customer ID],customers[Email])=0,"",_xlfn.XLOOKUP(orders[[#This Row],[Customer ID]],customers[Customer ID],customers[Email]))</f>
        <v>murione5@alexa.com</v>
      </c>
      <c r="H538" t="str">
        <f>_xlfn.XLOOKUP(orders[[#This Row],[Customer ID]],customers[Customer ID],customers[Country])</f>
        <v>Ireland</v>
      </c>
      <c r="I538" t="str">
        <f>_xlfn.XLOOKUP(orders[[#This Row],[Product ID]],products[Product ID],products[Coffee Type])</f>
        <v>Robusta</v>
      </c>
      <c r="J538" t="str">
        <f>_xlfn.XLOOKUP(orders[[#This Row],[Product ID]],products[Product ID],products[Roast Type])</f>
        <v xml:space="preserve">Dark </v>
      </c>
      <c r="K538" s="2">
        <f>_xlfn.XLOOKUP(orders[[#This Row],[Product ID]],products[Product ID],products[Size kg])</f>
        <v>0.2</v>
      </c>
      <c r="L538">
        <f>_xlfn.XLOOKUP(orders[[#This Row],[Product ID]],products[Product ID],products[Unit Price])</f>
        <v>2.6850000000000001</v>
      </c>
      <c r="M538">
        <f>orders[[#This Row],[Unit Price]]*orders[[#This Row],[Quantity]]</f>
        <v>8.0549999999999997</v>
      </c>
      <c r="N538">
        <f>_xlfn.XLOOKUP(orders[[#This Row],[Product ID]],products[Product ID],products[Profit]) * orders[[#This Row],[Quantity]]</f>
        <v>0.48329999999999995</v>
      </c>
    </row>
    <row r="539" spans="1:14" x14ac:dyDescent="0.3">
      <c r="A539" t="s">
        <v>5740</v>
      </c>
      <c r="B539" s="1">
        <v>44156</v>
      </c>
      <c r="C539" t="s">
        <v>2887</v>
      </c>
      <c r="D539" t="s">
        <v>5471</v>
      </c>
      <c r="E539">
        <v>4</v>
      </c>
      <c r="F539" t="str">
        <f>_xlfn.XLOOKUP(orders[[#This Row],[Customer ID]],customers[Customer ID],customers[Customer Name])</f>
        <v>Hildegarde Brangan</v>
      </c>
      <c r="G539" t="str">
        <f>IF(_xlfn.XLOOKUP(orders[[#This Row],[Customer ID]],customers[Customer ID],customers[Email])=0,"",_xlfn.XLOOKUP(orders[[#This Row],[Customer ID]],customers[Customer ID],customers[Email]))</f>
        <v>hbranganex@woothemes.com</v>
      </c>
      <c r="H539" t="str">
        <f>_xlfn.XLOOKUP(orders[[#This Row],[Customer ID]],customers[Customer ID],customers[Country])</f>
        <v>United States</v>
      </c>
      <c r="I539" t="str">
        <f>_xlfn.XLOOKUP(orders[[#This Row],[Product ID]],products[Product ID],products[Coffee Type])</f>
        <v>Excelsa</v>
      </c>
      <c r="J539" t="str">
        <f>_xlfn.XLOOKUP(orders[[#This Row],[Product ID]],products[Product ID],products[Roast Type])</f>
        <v xml:space="preserve">Dark </v>
      </c>
      <c r="K539" s="2">
        <f>_xlfn.XLOOKUP(orders[[#This Row],[Product ID]],products[Product ID],products[Size kg])</f>
        <v>2.5</v>
      </c>
      <c r="L539">
        <f>_xlfn.XLOOKUP(orders[[#This Row],[Product ID]],products[Product ID],products[Unit Price])</f>
        <v>27.945</v>
      </c>
      <c r="M539">
        <f>orders[[#This Row],[Unit Price]]*orders[[#This Row],[Quantity]]</f>
        <v>111.78</v>
      </c>
      <c r="N539">
        <f>_xlfn.XLOOKUP(orders[[#This Row],[Product ID]],products[Product ID],products[Profit]) * orders[[#This Row],[Quantity]]</f>
        <v>12.295999999999999</v>
      </c>
    </row>
    <row r="540" spans="1:14" x14ac:dyDescent="0.3">
      <c r="A540" t="s">
        <v>5741</v>
      </c>
      <c r="B540" s="1">
        <v>44482</v>
      </c>
      <c r="C540" t="s">
        <v>2891</v>
      </c>
      <c r="D540" t="s">
        <v>5245</v>
      </c>
      <c r="E540">
        <v>4</v>
      </c>
      <c r="F540" t="str">
        <f>_xlfn.XLOOKUP(orders[[#This Row],[Customer ID]],customers[Customer ID],customers[Customer Name])</f>
        <v>Amii Gallyon</v>
      </c>
      <c r="G540" t="str">
        <f>IF(_xlfn.XLOOKUP(orders[[#This Row],[Customer ID]],customers[Customer ID],customers[Email])=0,"",_xlfn.XLOOKUP(orders[[#This Row],[Customer ID]],customers[Customer ID],customers[Email]))</f>
        <v>agallyoney@engadget.com</v>
      </c>
      <c r="H540" t="str">
        <f>_xlfn.XLOOKUP(orders[[#This Row],[Customer ID]],customers[Customer ID],customers[Country])</f>
        <v>United States</v>
      </c>
      <c r="I540" t="str">
        <f>_xlfn.XLOOKUP(orders[[#This Row],[Product ID]],products[Product ID],products[Coffee Type])</f>
        <v>Robusta</v>
      </c>
      <c r="J540" t="str">
        <f>_xlfn.XLOOKUP(orders[[#This Row],[Product ID]],products[Product ID],products[Roast Type])</f>
        <v xml:space="preserve">Dark </v>
      </c>
      <c r="K540" s="2">
        <f>_xlfn.XLOOKUP(orders[[#This Row],[Product ID]],products[Product ID],products[Size kg])</f>
        <v>0.2</v>
      </c>
      <c r="L540">
        <f>_xlfn.XLOOKUP(orders[[#This Row],[Product ID]],products[Product ID],products[Unit Price])</f>
        <v>2.6850000000000001</v>
      </c>
      <c r="M540">
        <f>orders[[#This Row],[Unit Price]]*orders[[#This Row],[Quantity]]</f>
        <v>10.74</v>
      </c>
      <c r="N540">
        <f>_xlfn.XLOOKUP(orders[[#This Row],[Product ID]],products[Product ID],products[Profit]) * orders[[#This Row],[Quantity]]</f>
        <v>0.64439999999999997</v>
      </c>
    </row>
    <row r="541" spans="1:14" x14ac:dyDescent="0.3">
      <c r="A541" t="s">
        <v>5742</v>
      </c>
      <c r="B541" s="1">
        <v>44488</v>
      </c>
      <c r="C541" t="s">
        <v>2896</v>
      </c>
      <c r="D541" t="s">
        <v>5272</v>
      </c>
      <c r="E541">
        <v>5</v>
      </c>
      <c r="F541" t="str">
        <f>_xlfn.XLOOKUP(orders[[#This Row],[Customer ID]],customers[Customer ID],customers[Customer Name])</f>
        <v>Birgit Domange</v>
      </c>
      <c r="G541" t="str">
        <f>IF(_xlfn.XLOOKUP(orders[[#This Row],[Customer ID]],customers[Customer ID],customers[Email])=0,"",_xlfn.XLOOKUP(orders[[#This Row],[Customer ID]],customers[Customer ID],customers[Email]))</f>
        <v>bdomangeez@yahoo.co.jp</v>
      </c>
      <c r="H541" t="str">
        <f>_xlfn.XLOOKUP(orders[[#This Row],[Customer ID]],customers[Customer ID],customers[Country])</f>
        <v>United States</v>
      </c>
      <c r="I541" t="str">
        <f>_xlfn.XLOOKUP(orders[[#This Row],[Product ID]],products[Product ID],products[Coffee Type])</f>
        <v>Robusta</v>
      </c>
      <c r="J541" t="str">
        <f>_xlfn.XLOOKUP(orders[[#This Row],[Product ID]],products[Product ID],products[Roast Type])</f>
        <v xml:space="preserve">Dark </v>
      </c>
      <c r="K541" s="2">
        <f>_xlfn.XLOOKUP(orders[[#This Row],[Product ID]],products[Product ID],products[Size kg])</f>
        <v>0.5</v>
      </c>
      <c r="L541">
        <f>_xlfn.XLOOKUP(orders[[#This Row],[Product ID]],products[Product ID],products[Unit Price])</f>
        <v>5.37</v>
      </c>
      <c r="M541">
        <f>orders[[#This Row],[Unit Price]]*orders[[#This Row],[Quantity]]</f>
        <v>26.85</v>
      </c>
      <c r="N541">
        <f>_xlfn.XLOOKUP(orders[[#This Row],[Product ID]],products[Product ID],products[Profit]) * orders[[#This Row],[Quantity]]</f>
        <v>1.611</v>
      </c>
    </row>
    <row r="542" spans="1:14" x14ac:dyDescent="0.3">
      <c r="A542" t="s">
        <v>5743</v>
      </c>
      <c r="B542" s="1">
        <v>43584</v>
      </c>
      <c r="C542" t="s">
        <v>2900</v>
      </c>
      <c r="D542" t="s">
        <v>5264</v>
      </c>
      <c r="E542">
        <v>4</v>
      </c>
      <c r="F542" t="str">
        <f>_xlfn.XLOOKUP(orders[[#This Row],[Customer ID]],customers[Customer ID],customers[Customer Name])</f>
        <v>Killian Osler</v>
      </c>
      <c r="G542" t="str">
        <f>IF(_xlfn.XLOOKUP(orders[[#This Row],[Customer ID]],customers[Customer ID],customers[Email])=0,"",_xlfn.XLOOKUP(orders[[#This Row],[Customer ID]],customers[Customer ID],customers[Email]))</f>
        <v>koslerf0@gmpg.org</v>
      </c>
      <c r="H542" t="str">
        <f>_xlfn.XLOOKUP(orders[[#This Row],[Customer ID]],customers[Customer ID],customers[Country])</f>
        <v>United States</v>
      </c>
      <c r="I542" t="str">
        <f>_xlfn.XLOOKUP(orders[[#This Row],[Product ID]],products[Product ID],products[Coffee Type])</f>
        <v>Liberica</v>
      </c>
      <c r="J542" t="str">
        <f>_xlfn.XLOOKUP(orders[[#This Row],[Product ID]],products[Product ID],products[Roast Type])</f>
        <v xml:space="preserve">Light </v>
      </c>
      <c r="K542" s="2">
        <f>_xlfn.XLOOKUP(orders[[#This Row],[Product ID]],products[Product ID],products[Size kg])</f>
        <v>1</v>
      </c>
      <c r="L542">
        <f>_xlfn.XLOOKUP(orders[[#This Row],[Product ID]],products[Product ID],products[Unit Price])</f>
        <v>15.85</v>
      </c>
      <c r="M542">
        <f>orders[[#This Row],[Unit Price]]*orders[[#This Row],[Quantity]]</f>
        <v>63.4</v>
      </c>
      <c r="N542">
        <f>_xlfn.XLOOKUP(orders[[#This Row],[Product ID]],products[Product ID],products[Profit]) * orders[[#This Row],[Quantity]]</f>
        <v>8.2420000000000009</v>
      </c>
    </row>
    <row r="543" spans="1:14" x14ac:dyDescent="0.3">
      <c r="A543" t="s">
        <v>5744</v>
      </c>
      <c r="B543" s="1">
        <v>43750</v>
      </c>
      <c r="C543" t="s">
        <v>2905</v>
      </c>
      <c r="D543" t="s">
        <v>5256</v>
      </c>
      <c r="E543">
        <v>1</v>
      </c>
      <c r="F543" t="str">
        <f>_xlfn.XLOOKUP(orders[[#This Row],[Customer ID]],customers[Customer ID],customers[Customer Name])</f>
        <v>Lora Dukes</v>
      </c>
      <c r="G543" t="str">
        <f>IF(_xlfn.XLOOKUP(orders[[#This Row],[Customer ID]],customers[Customer ID],customers[Email])=0,"",_xlfn.XLOOKUP(orders[[#This Row],[Customer ID]],customers[Customer ID],customers[Email]))</f>
        <v/>
      </c>
      <c r="H543" t="str">
        <f>_xlfn.XLOOKUP(orders[[#This Row],[Customer ID]],customers[Customer ID],customers[Country])</f>
        <v>Ireland</v>
      </c>
      <c r="I543" t="str">
        <f>_xlfn.XLOOKUP(orders[[#This Row],[Product ID]],products[Product ID],products[Coffee Type])</f>
        <v>Arabica</v>
      </c>
      <c r="J543" t="str">
        <f>_xlfn.XLOOKUP(orders[[#This Row],[Product ID]],products[Product ID],products[Roast Type])</f>
        <v xml:space="preserve">Dark </v>
      </c>
      <c r="K543" s="2">
        <f>_xlfn.XLOOKUP(orders[[#This Row],[Product ID]],products[Product ID],products[Size kg])</f>
        <v>2.5</v>
      </c>
      <c r="L543">
        <f>_xlfn.XLOOKUP(orders[[#This Row],[Product ID]],products[Product ID],products[Unit Price])</f>
        <v>22.885000000000002</v>
      </c>
      <c r="M543">
        <f>orders[[#This Row],[Unit Price]]*orders[[#This Row],[Quantity]]</f>
        <v>22.885000000000002</v>
      </c>
      <c r="N543">
        <f>_xlfn.XLOOKUP(orders[[#This Row],[Product ID]],products[Product ID],products[Profit]) * orders[[#This Row],[Quantity]]</f>
        <v>2.0596000000000001</v>
      </c>
    </row>
    <row r="544" spans="1:14" x14ac:dyDescent="0.3">
      <c r="A544" t="s">
        <v>5745</v>
      </c>
      <c r="B544" s="1">
        <v>44335</v>
      </c>
      <c r="C544" t="s">
        <v>2910</v>
      </c>
      <c r="D544" t="s">
        <v>5286</v>
      </c>
      <c r="E544">
        <v>4</v>
      </c>
      <c r="F544" t="str">
        <f>_xlfn.XLOOKUP(orders[[#This Row],[Customer ID]],customers[Customer ID],customers[Customer Name])</f>
        <v>Zack Pellett</v>
      </c>
      <c r="G544" t="str">
        <f>IF(_xlfn.XLOOKUP(orders[[#This Row],[Customer ID]],customers[Customer ID],customers[Email])=0,"",_xlfn.XLOOKUP(orders[[#This Row],[Customer ID]],customers[Customer ID],customers[Email]))</f>
        <v>zpellettf2@dailymotion.com</v>
      </c>
      <c r="H544" t="str">
        <f>_xlfn.XLOOKUP(orders[[#This Row],[Customer ID]],customers[Customer ID],customers[Country])</f>
        <v>United States</v>
      </c>
      <c r="I544" t="str">
        <f>_xlfn.XLOOKUP(orders[[#This Row],[Product ID]],products[Product ID],products[Coffee Type])</f>
        <v>Arabica</v>
      </c>
      <c r="J544" t="str">
        <f>_xlfn.XLOOKUP(orders[[#This Row],[Product ID]],products[Product ID],products[Roast Type])</f>
        <v xml:space="preserve">Medium </v>
      </c>
      <c r="K544" s="2">
        <f>_xlfn.XLOOKUP(orders[[#This Row],[Product ID]],products[Product ID],products[Size kg])</f>
        <v>2.5</v>
      </c>
      <c r="L544">
        <f>_xlfn.XLOOKUP(orders[[#This Row],[Product ID]],products[Product ID],products[Unit Price])</f>
        <v>25.875</v>
      </c>
      <c r="M544">
        <f>orders[[#This Row],[Unit Price]]*orders[[#This Row],[Quantity]]</f>
        <v>103.5</v>
      </c>
      <c r="N544">
        <f>_xlfn.XLOOKUP(orders[[#This Row],[Product ID]],products[Product ID],products[Profit]) * orders[[#This Row],[Quantity]]</f>
        <v>9.3148</v>
      </c>
    </row>
    <row r="545" spans="1:14" x14ac:dyDescent="0.3">
      <c r="A545" t="s">
        <v>5746</v>
      </c>
      <c r="B545" s="1">
        <v>44380</v>
      </c>
      <c r="C545" t="s">
        <v>2915</v>
      </c>
      <c r="D545" t="s">
        <v>5189</v>
      </c>
      <c r="E545">
        <v>2</v>
      </c>
      <c r="F545" t="str">
        <f>_xlfn.XLOOKUP(orders[[#This Row],[Customer ID]],customers[Customer ID],customers[Customer Name])</f>
        <v>Ilaire Sprakes</v>
      </c>
      <c r="G545" t="str">
        <f>IF(_xlfn.XLOOKUP(orders[[#This Row],[Customer ID]],customers[Customer ID],customers[Email])=0,"",_xlfn.XLOOKUP(orders[[#This Row],[Customer ID]],customers[Customer ID],customers[Email]))</f>
        <v>isprakesf3@spiegel.de</v>
      </c>
      <c r="H545" t="str">
        <f>_xlfn.XLOOKUP(orders[[#This Row],[Customer ID]],customers[Customer ID],customers[Country])</f>
        <v>United States</v>
      </c>
      <c r="I545" t="str">
        <f>_xlfn.XLOOKUP(orders[[#This Row],[Product ID]],products[Product ID],products[Coffee Type])</f>
        <v>Robusta</v>
      </c>
      <c r="J545" t="str">
        <f>_xlfn.XLOOKUP(orders[[#This Row],[Product ID]],products[Product ID],products[Roast Type])</f>
        <v xml:space="preserve">Light </v>
      </c>
      <c r="K545" s="2">
        <f>_xlfn.XLOOKUP(orders[[#This Row],[Product ID]],products[Product ID],products[Size kg])</f>
        <v>2.5</v>
      </c>
      <c r="L545">
        <f>_xlfn.XLOOKUP(orders[[#This Row],[Product ID]],products[Product ID],products[Unit Price])</f>
        <v>27.484999999999999</v>
      </c>
      <c r="M545">
        <f>orders[[#This Row],[Unit Price]]*orders[[#This Row],[Quantity]]</f>
        <v>54.97</v>
      </c>
      <c r="N545">
        <f>_xlfn.XLOOKUP(orders[[#This Row],[Product ID]],products[Product ID],products[Profit]) * orders[[#This Row],[Quantity]]</f>
        <v>3.2982</v>
      </c>
    </row>
    <row r="546" spans="1:14" x14ac:dyDescent="0.3">
      <c r="A546" t="s">
        <v>5747</v>
      </c>
      <c r="B546" s="1">
        <v>43869</v>
      </c>
      <c r="C546" t="s">
        <v>2920</v>
      </c>
      <c r="D546" t="s">
        <v>5299</v>
      </c>
      <c r="E546">
        <v>2</v>
      </c>
      <c r="F546" t="str">
        <f>_xlfn.XLOOKUP(orders[[#This Row],[Customer ID]],customers[Customer ID],customers[Customer Name])</f>
        <v>Heda Fromant</v>
      </c>
      <c r="G546" t="str">
        <f>IF(_xlfn.XLOOKUP(orders[[#This Row],[Customer ID]],customers[Customer ID],customers[Email])=0,"",_xlfn.XLOOKUP(orders[[#This Row],[Customer ID]],customers[Customer ID],customers[Email]))</f>
        <v>hfromantf4@ucsd.edu</v>
      </c>
      <c r="H546" t="str">
        <f>_xlfn.XLOOKUP(orders[[#This Row],[Customer ID]],customers[Customer ID],customers[Country])</f>
        <v>United States</v>
      </c>
      <c r="I546" t="str">
        <f>_xlfn.XLOOKUP(orders[[#This Row],[Product ID]],products[Product ID],products[Coffee Type])</f>
        <v>Arabica</v>
      </c>
      <c r="J546" t="str">
        <f>_xlfn.XLOOKUP(orders[[#This Row],[Product ID]],products[Product ID],products[Roast Type])</f>
        <v xml:space="preserve">Light </v>
      </c>
      <c r="K546" s="2">
        <f>_xlfn.XLOOKUP(orders[[#This Row],[Product ID]],products[Product ID],products[Size kg])</f>
        <v>0.5</v>
      </c>
      <c r="L546">
        <f>_xlfn.XLOOKUP(orders[[#This Row],[Product ID]],products[Product ID],products[Unit Price])</f>
        <v>7.77</v>
      </c>
      <c r="M546">
        <f>orders[[#This Row],[Unit Price]]*orders[[#This Row],[Quantity]]</f>
        <v>15.54</v>
      </c>
      <c r="N546">
        <f>_xlfn.XLOOKUP(orders[[#This Row],[Product ID]],products[Product ID],products[Profit]) * orders[[#This Row],[Quantity]]</f>
        <v>1.3986000000000001</v>
      </c>
    </row>
    <row r="547" spans="1:14" x14ac:dyDescent="0.3">
      <c r="A547" t="s">
        <v>5748</v>
      </c>
      <c r="B547" s="1">
        <v>44120</v>
      </c>
      <c r="C547" t="s">
        <v>2925</v>
      </c>
      <c r="D547" t="s">
        <v>5207</v>
      </c>
      <c r="E547">
        <v>4</v>
      </c>
      <c r="F547" t="str">
        <f>_xlfn.XLOOKUP(orders[[#This Row],[Customer ID]],customers[Customer ID],customers[Customer Name])</f>
        <v>Rufus Flear</v>
      </c>
      <c r="G547" t="str">
        <f>IF(_xlfn.XLOOKUP(orders[[#This Row],[Customer ID]],customers[Customer ID],customers[Email])=0,"",_xlfn.XLOOKUP(orders[[#This Row],[Customer ID]],customers[Customer ID],customers[Email]))</f>
        <v>rflearf5@artisteer.com</v>
      </c>
      <c r="H547" t="str">
        <f>_xlfn.XLOOKUP(orders[[#This Row],[Customer ID]],customers[Customer ID],customers[Country])</f>
        <v>United Kingdom</v>
      </c>
      <c r="I547" t="str">
        <f>_xlfn.XLOOKUP(orders[[#This Row],[Product ID]],products[Product ID],products[Coffee Type])</f>
        <v>Liberica</v>
      </c>
      <c r="J547" t="str">
        <f>_xlfn.XLOOKUP(orders[[#This Row],[Product ID]],products[Product ID],products[Roast Type])</f>
        <v xml:space="preserve">Dark </v>
      </c>
      <c r="K547" s="2">
        <f>_xlfn.XLOOKUP(orders[[#This Row],[Product ID]],products[Product ID],products[Size kg])</f>
        <v>0.2</v>
      </c>
      <c r="L547">
        <f>_xlfn.XLOOKUP(orders[[#This Row],[Product ID]],products[Product ID],products[Unit Price])</f>
        <v>3.8849999999999998</v>
      </c>
      <c r="M547">
        <f>orders[[#This Row],[Unit Price]]*orders[[#This Row],[Quantity]]</f>
        <v>15.54</v>
      </c>
      <c r="N547">
        <f>_xlfn.XLOOKUP(orders[[#This Row],[Product ID]],products[Product ID],products[Profit]) * orders[[#This Row],[Quantity]]</f>
        <v>2.02</v>
      </c>
    </row>
    <row r="548" spans="1:14" x14ac:dyDescent="0.3">
      <c r="A548" t="s">
        <v>5749</v>
      </c>
      <c r="B548" s="1">
        <v>44127</v>
      </c>
      <c r="C548" t="s">
        <v>2930</v>
      </c>
      <c r="D548" t="s">
        <v>5471</v>
      </c>
      <c r="E548">
        <v>3</v>
      </c>
      <c r="F548" t="str">
        <f>_xlfn.XLOOKUP(orders[[#This Row],[Customer ID]],customers[Customer ID],customers[Customer Name])</f>
        <v>Dom Milella</v>
      </c>
      <c r="G548" t="str">
        <f>IF(_xlfn.XLOOKUP(orders[[#This Row],[Customer ID]],customers[Customer ID],customers[Email])=0,"",_xlfn.XLOOKUP(orders[[#This Row],[Customer ID]],customers[Customer ID],customers[Email]))</f>
        <v/>
      </c>
      <c r="H548" t="str">
        <f>_xlfn.XLOOKUP(orders[[#This Row],[Customer ID]],customers[Customer ID],customers[Country])</f>
        <v>Ireland</v>
      </c>
      <c r="I548" t="str">
        <f>_xlfn.XLOOKUP(orders[[#This Row],[Product ID]],products[Product ID],products[Coffee Type])</f>
        <v>Excelsa</v>
      </c>
      <c r="J548" t="str">
        <f>_xlfn.XLOOKUP(orders[[#This Row],[Product ID]],products[Product ID],products[Roast Type])</f>
        <v xml:space="preserve">Dark </v>
      </c>
      <c r="K548" s="2">
        <f>_xlfn.XLOOKUP(orders[[#This Row],[Product ID]],products[Product ID],products[Size kg])</f>
        <v>2.5</v>
      </c>
      <c r="L548">
        <f>_xlfn.XLOOKUP(orders[[#This Row],[Product ID]],products[Product ID],products[Unit Price])</f>
        <v>27.945</v>
      </c>
      <c r="M548">
        <f>orders[[#This Row],[Unit Price]]*orders[[#This Row],[Quantity]]</f>
        <v>83.835000000000008</v>
      </c>
      <c r="N548">
        <f>_xlfn.XLOOKUP(orders[[#This Row],[Product ID]],products[Product ID],products[Profit]) * orders[[#This Row],[Quantity]]</f>
        <v>9.2219999999999995</v>
      </c>
    </row>
    <row r="549" spans="1:14" x14ac:dyDescent="0.3">
      <c r="A549" t="s">
        <v>5750</v>
      </c>
      <c r="B549" s="1">
        <v>44265</v>
      </c>
      <c r="C549" t="s">
        <v>2945</v>
      </c>
      <c r="D549" t="s">
        <v>5293</v>
      </c>
      <c r="E549">
        <v>3</v>
      </c>
      <c r="F549" t="str">
        <f>_xlfn.XLOOKUP(orders[[#This Row],[Customer ID]],customers[Customer ID],customers[Customer Name])</f>
        <v>Wilek Lightollers</v>
      </c>
      <c r="G549" t="str">
        <f>IF(_xlfn.XLOOKUP(orders[[#This Row],[Customer ID]],customers[Customer ID],customers[Email])=0,"",_xlfn.XLOOKUP(orders[[#This Row],[Customer ID]],customers[Customer ID],customers[Email]))</f>
        <v>wlightollersf9@baidu.com</v>
      </c>
      <c r="H549" t="str">
        <f>_xlfn.XLOOKUP(orders[[#This Row],[Customer ID]],customers[Customer ID],customers[Country])</f>
        <v>United States</v>
      </c>
      <c r="I549" t="str">
        <f>_xlfn.XLOOKUP(orders[[#This Row],[Product ID]],products[Product ID],products[Coffee Type])</f>
        <v>Robusta</v>
      </c>
      <c r="J549" t="str">
        <f>_xlfn.XLOOKUP(orders[[#This Row],[Product ID]],products[Product ID],products[Roast Type])</f>
        <v xml:space="preserve">Light </v>
      </c>
      <c r="K549" s="2">
        <f>_xlfn.XLOOKUP(orders[[#This Row],[Product ID]],products[Product ID],products[Size kg])</f>
        <v>0.2</v>
      </c>
      <c r="L549">
        <f>_xlfn.XLOOKUP(orders[[#This Row],[Product ID]],products[Product ID],products[Unit Price])</f>
        <v>3.585</v>
      </c>
      <c r="M549">
        <f>orders[[#This Row],[Unit Price]]*orders[[#This Row],[Quantity]]</f>
        <v>10.754999999999999</v>
      </c>
      <c r="N549">
        <f>_xlfn.XLOOKUP(orders[[#This Row],[Product ID]],products[Product ID],products[Profit]) * orders[[#This Row],[Quantity]]</f>
        <v>0.64529999999999998</v>
      </c>
    </row>
    <row r="550" spans="1:14" x14ac:dyDescent="0.3">
      <c r="A550" t="s">
        <v>5751</v>
      </c>
      <c r="B550" s="1">
        <v>44384</v>
      </c>
      <c r="C550" t="s">
        <v>2940</v>
      </c>
      <c r="D550" t="s">
        <v>5332</v>
      </c>
      <c r="E550">
        <v>3</v>
      </c>
      <c r="F550" t="str">
        <f>_xlfn.XLOOKUP(orders[[#This Row],[Customer ID]],customers[Customer ID],customers[Customer Name])</f>
        <v>Bette-ann Munden</v>
      </c>
      <c r="G550" t="str">
        <f>IF(_xlfn.XLOOKUP(orders[[#This Row],[Customer ID]],customers[Customer ID],customers[Email])=0,"",_xlfn.XLOOKUP(orders[[#This Row],[Customer ID]],customers[Customer ID],customers[Email]))</f>
        <v>bmundenf8@elpais.com</v>
      </c>
      <c r="H550" t="str">
        <f>_xlfn.XLOOKUP(orders[[#This Row],[Customer ID]],customers[Customer ID],customers[Country])</f>
        <v>United States</v>
      </c>
      <c r="I550" t="str">
        <f>_xlfn.XLOOKUP(orders[[#This Row],[Product ID]],products[Product ID],products[Coffee Type])</f>
        <v>Excelsa</v>
      </c>
      <c r="J550" t="str">
        <f>_xlfn.XLOOKUP(orders[[#This Row],[Product ID]],products[Product ID],products[Roast Type])</f>
        <v xml:space="preserve">Light </v>
      </c>
      <c r="K550" s="2">
        <f>_xlfn.XLOOKUP(orders[[#This Row],[Product ID]],products[Product ID],products[Size kg])</f>
        <v>0.2</v>
      </c>
      <c r="L550">
        <f>_xlfn.XLOOKUP(orders[[#This Row],[Product ID]],products[Product ID],products[Unit Price])</f>
        <v>4.4550000000000001</v>
      </c>
      <c r="M550">
        <f>orders[[#This Row],[Unit Price]]*orders[[#This Row],[Quantity]]</f>
        <v>13.365</v>
      </c>
      <c r="N550">
        <f>_xlfn.XLOOKUP(orders[[#This Row],[Product ID]],products[Product ID],products[Profit]) * orders[[#This Row],[Quantity]]</f>
        <v>1.47</v>
      </c>
    </row>
    <row r="551" spans="1:14" x14ac:dyDescent="0.3">
      <c r="A551" t="s">
        <v>5752</v>
      </c>
      <c r="B551" s="1">
        <v>44232</v>
      </c>
      <c r="C551" t="s">
        <v>2945</v>
      </c>
      <c r="D551" t="s">
        <v>5332</v>
      </c>
      <c r="E551">
        <v>4</v>
      </c>
      <c r="F551" t="str">
        <f>_xlfn.XLOOKUP(orders[[#This Row],[Customer ID]],customers[Customer ID],customers[Customer Name])</f>
        <v>Wilek Lightollers</v>
      </c>
      <c r="G551" t="str">
        <f>IF(_xlfn.XLOOKUP(orders[[#This Row],[Customer ID]],customers[Customer ID],customers[Email])=0,"",_xlfn.XLOOKUP(orders[[#This Row],[Customer ID]],customers[Customer ID],customers[Email]))</f>
        <v>wlightollersf9@baidu.com</v>
      </c>
      <c r="H551" t="str">
        <f>_xlfn.XLOOKUP(orders[[#This Row],[Customer ID]],customers[Customer ID],customers[Country])</f>
        <v>United States</v>
      </c>
      <c r="I551" t="str">
        <f>_xlfn.XLOOKUP(orders[[#This Row],[Product ID]],products[Product ID],products[Coffee Type])</f>
        <v>Excelsa</v>
      </c>
      <c r="J551" t="str">
        <f>_xlfn.XLOOKUP(orders[[#This Row],[Product ID]],products[Product ID],products[Roast Type])</f>
        <v xml:space="preserve">Light </v>
      </c>
      <c r="K551" s="2">
        <f>_xlfn.XLOOKUP(orders[[#This Row],[Product ID]],products[Product ID],products[Size kg])</f>
        <v>0.2</v>
      </c>
      <c r="L551">
        <f>_xlfn.XLOOKUP(orders[[#This Row],[Product ID]],products[Product ID],products[Unit Price])</f>
        <v>4.4550000000000001</v>
      </c>
      <c r="M551">
        <f>orders[[#This Row],[Unit Price]]*orders[[#This Row],[Quantity]]</f>
        <v>17.82</v>
      </c>
      <c r="N551">
        <f>_xlfn.XLOOKUP(orders[[#This Row],[Product ID]],products[Product ID],products[Profit]) * orders[[#This Row],[Quantity]]</f>
        <v>1.96</v>
      </c>
    </row>
    <row r="552" spans="1:14" x14ac:dyDescent="0.3">
      <c r="A552" t="s">
        <v>5753</v>
      </c>
      <c r="B552" s="1">
        <v>44176</v>
      </c>
      <c r="C552" t="s">
        <v>2950</v>
      </c>
      <c r="D552" t="s">
        <v>5207</v>
      </c>
      <c r="E552">
        <v>6</v>
      </c>
      <c r="F552" t="str">
        <f>_xlfn.XLOOKUP(orders[[#This Row],[Customer ID]],customers[Customer ID],customers[Customer Name])</f>
        <v>Nick Brakespear</v>
      </c>
      <c r="G552" t="str">
        <f>IF(_xlfn.XLOOKUP(orders[[#This Row],[Customer ID]],customers[Customer ID],customers[Email])=0,"",_xlfn.XLOOKUP(orders[[#This Row],[Customer ID]],customers[Customer ID],customers[Email]))</f>
        <v>nbrakespearfa@rediff.com</v>
      </c>
      <c r="H552" t="str">
        <f>_xlfn.XLOOKUP(orders[[#This Row],[Customer ID]],customers[Customer ID],customers[Country])</f>
        <v>United States</v>
      </c>
      <c r="I552" t="str">
        <f>_xlfn.XLOOKUP(orders[[#This Row],[Product ID]],products[Product ID],products[Coffee Type])</f>
        <v>Liberica</v>
      </c>
      <c r="J552" t="str">
        <f>_xlfn.XLOOKUP(orders[[#This Row],[Product ID]],products[Product ID],products[Roast Type])</f>
        <v xml:space="preserve">Dark </v>
      </c>
      <c r="K552" s="2">
        <f>_xlfn.XLOOKUP(orders[[#This Row],[Product ID]],products[Product ID],products[Size kg])</f>
        <v>0.2</v>
      </c>
      <c r="L552">
        <f>_xlfn.XLOOKUP(orders[[#This Row],[Product ID]],products[Product ID],products[Unit Price])</f>
        <v>3.8849999999999998</v>
      </c>
      <c r="M552">
        <f>orders[[#This Row],[Unit Price]]*orders[[#This Row],[Quantity]]</f>
        <v>23.31</v>
      </c>
      <c r="N552">
        <f>_xlfn.XLOOKUP(orders[[#This Row],[Product ID]],products[Product ID],products[Profit]) * orders[[#This Row],[Quantity]]</f>
        <v>3.0300000000000002</v>
      </c>
    </row>
    <row r="553" spans="1:14" x14ac:dyDescent="0.3">
      <c r="A553" t="s">
        <v>5754</v>
      </c>
      <c r="B553" s="1">
        <v>44694</v>
      </c>
      <c r="C553" t="s">
        <v>2955</v>
      </c>
      <c r="D553" t="s">
        <v>5215</v>
      </c>
      <c r="E553">
        <v>2</v>
      </c>
      <c r="F553" t="str">
        <f>_xlfn.XLOOKUP(orders[[#This Row],[Customer ID]],customers[Customer ID],customers[Customer Name])</f>
        <v>Malynda Glawsop</v>
      </c>
      <c r="G553" t="str">
        <f>IF(_xlfn.XLOOKUP(orders[[#This Row],[Customer ID]],customers[Customer ID],customers[Email])=0,"",_xlfn.XLOOKUP(orders[[#This Row],[Customer ID]],customers[Customer ID],customers[Email]))</f>
        <v>mglawsopfb@reverbnation.com</v>
      </c>
      <c r="H553" t="str">
        <f>_xlfn.XLOOKUP(orders[[#This Row],[Customer ID]],customers[Customer ID],customers[Country])</f>
        <v>United States</v>
      </c>
      <c r="I553" t="str">
        <f>_xlfn.XLOOKUP(orders[[#This Row],[Product ID]],products[Product ID],products[Coffee Type])</f>
        <v>Excelsa</v>
      </c>
      <c r="J553" t="str">
        <f>_xlfn.XLOOKUP(orders[[#This Row],[Product ID]],products[Product ID],products[Roast Type])</f>
        <v xml:space="preserve">Dark </v>
      </c>
      <c r="K553" s="2">
        <f>_xlfn.XLOOKUP(orders[[#This Row],[Product ID]],products[Product ID],products[Size kg])</f>
        <v>0.2</v>
      </c>
      <c r="L553">
        <f>_xlfn.XLOOKUP(orders[[#This Row],[Product ID]],products[Product ID],products[Unit Price])</f>
        <v>3.645</v>
      </c>
      <c r="M553">
        <f>orders[[#This Row],[Unit Price]]*orders[[#This Row],[Quantity]]</f>
        <v>7.29</v>
      </c>
      <c r="N553">
        <f>_xlfn.XLOOKUP(orders[[#This Row],[Product ID]],products[Product ID],products[Profit]) * orders[[#This Row],[Quantity]]</f>
        <v>0.80200000000000005</v>
      </c>
    </row>
    <row r="554" spans="1:14" x14ac:dyDescent="0.3">
      <c r="A554" t="s">
        <v>5755</v>
      </c>
      <c r="B554" s="1">
        <v>43761</v>
      </c>
      <c r="C554" t="s">
        <v>2960</v>
      </c>
      <c r="D554" t="s">
        <v>5332</v>
      </c>
      <c r="E554">
        <v>4</v>
      </c>
      <c r="F554" t="str">
        <f>_xlfn.XLOOKUP(orders[[#This Row],[Customer ID]],customers[Customer ID],customers[Customer Name])</f>
        <v>Granville Alberts</v>
      </c>
      <c r="G554" t="str">
        <f>IF(_xlfn.XLOOKUP(orders[[#This Row],[Customer ID]],customers[Customer ID],customers[Email])=0,"",_xlfn.XLOOKUP(orders[[#This Row],[Customer ID]],customers[Customer ID],customers[Email]))</f>
        <v>galbertsfc@etsy.com</v>
      </c>
      <c r="H554" t="str">
        <f>_xlfn.XLOOKUP(orders[[#This Row],[Customer ID]],customers[Customer ID],customers[Country])</f>
        <v>United Kingdom</v>
      </c>
      <c r="I554" t="str">
        <f>_xlfn.XLOOKUP(orders[[#This Row],[Product ID]],products[Product ID],products[Coffee Type])</f>
        <v>Excelsa</v>
      </c>
      <c r="J554" t="str">
        <f>_xlfn.XLOOKUP(orders[[#This Row],[Product ID]],products[Product ID],products[Roast Type])</f>
        <v xml:space="preserve">Light </v>
      </c>
      <c r="K554" s="2">
        <f>_xlfn.XLOOKUP(orders[[#This Row],[Product ID]],products[Product ID],products[Size kg])</f>
        <v>0.2</v>
      </c>
      <c r="L554">
        <f>_xlfn.XLOOKUP(orders[[#This Row],[Product ID]],products[Product ID],products[Unit Price])</f>
        <v>4.4550000000000001</v>
      </c>
      <c r="M554">
        <f>orders[[#This Row],[Unit Price]]*orders[[#This Row],[Quantity]]</f>
        <v>17.82</v>
      </c>
      <c r="N554">
        <f>_xlfn.XLOOKUP(orders[[#This Row],[Product ID]],products[Product ID],products[Profit]) * orders[[#This Row],[Quantity]]</f>
        <v>1.96</v>
      </c>
    </row>
    <row r="555" spans="1:14" x14ac:dyDescent="0.3">
      <c r="A555" t="s">
        <v>5756</v>
      </c>
      <c r="B555" s="1">
        <v>44085</v>
      </c>
      <c r="C555" t="s">
        <v>2965</v>
      </c>
      <c r="D555" t="s">
        <v>5188</v>
      </c>
      <c r="E555">
        <v>5</v>
      </c>
      <c r="F555" t="str">
        <f>_xlfn.XLOOKUP(orders[[#This Row],[Customer ID]],customers[Customer ID],customers[Customer Name])</f>
        <v>Vasily Polglase</v>
      </c>
      <c r="G555" t="str">
        <f>IF(_xlfn.XLOOKUP(orders[[#This Row],[Customer ID]],customers[Customer ID],customers[Email])=0,"",_xlfn.XLOOKUP(orders[[#This Row],[Customer ID]],customers[Customer ID],customers[Email]))</f>
        <v>vpolglasefd@about.me</v>
      </c>
      <c r="H555" t="str">
        <f>_xlfn.XLOOKUP(orders[[#This Row],[Customer ID]],customers[Customer ID],customers[Country])</f>
        <v>United States</v>
      </c>
      <c r="I555" t="str">
        <f>_xlfn.XLOOKUP(orders[[#This Row],[Product ID]],products[Product ID],products[Coffee Type])</f>
        <v>Excelsa</v>
      </c>
      <c r="J555" t="str">
        <f>_xlfn.XLOOKUP(orders[[#This Row],[Product ID]],products[Product ID],products[Roast Type])</f>
        <v xml:space="preserve">Medium </v>
      </c>
      <c r="K555" s="2">
        <f>_xlfn.XLOOKUP(orders[[#This Row],[Product ID]],products[Product ID],products[Size kg])</f>
        <v>1</v>
      </c>
      <c r="L555">
        <f>_xlfn.XLOOKUP(orders[[#This Row],[Product ID]],products[Product ID],products[Unit Price])</f>
        <v>13.75</v>
      </c>
      <c r="M555">
        <f>orders[[#This Row],[Unit Price]]*orders[[#This Row],[Quantity]]</f>
        <v>68.75</v>
      </c>
      <c r="N555">
        <f>_xlfn.XLOOKUP(orders[[#This Row],[Product ID]],products[Product ID],products[Profit]) * orders[[#This Row],[Quantity]]</f>
        <v>7.5625</v>
      </c>
    </row>
    <row r="556" spans="1:14" x14ac:dyDescent="0.3">
      <c r="A556" t="s">
        <v>5757</v>
      </c>
      <c r="B556" s="1">
        <v>43737</v>
      </c>
      <c r="C556" t="s">
        <v>2969</v>
      </c>
      <c r="D556" t="s">
        <v>5189</v>
      </c>
      <c r="E556">
        <v>2</v>
      </c>
      <c r="F556" t="str">
        <f>_xlfn.XLOOKUP(orders[[#This Row],[Customer ID]],customers[Customer ID],customers[Customer Name])</f>
        <v>Madelaine Sharples</v>
      </c>
      <c r="G556" t="str">
        <f>IF(_xlfn.XLOOKUP(orders[[#This Row],[Customer ID]],customers[Customer ID],customers[Email])=0,"",_xlfn.XLOOKUP(orders[[#This Row],[Customer ID]],customers[Customer ID],customers[Email]))</f>
        <v/>
      </c>
      <c r="H556" t="str">
        <f>_xlfn.XLOOKUP(orders[[#This Row],[Customer ID]],customers[Customer ID],customers[Country])</f>
        <v>United Kingdom</v>
      </c>
      <c r="I556" t="str">
        <f>_xlfn.XLOOKUP(orders[[#This Row],[Product ID]],products[Product ID],products[Coffee Type])</f>
        <v>Robusta</v>
      </c>
      <c r="J556" t="str">
        <f>_xlfn.XLOOKUP(orders[[#This Row],[Product ID]],products[Product ID],products[Roast Type])</f>
        <v xml:space="preserve">Light </v>
      </c>
      <c r="K556" s="2">
        <f>_xlfn.XLOOKUP(orders[[#This Row],[Product ID]],products[Product ID],products[Size kg])</f>
        <v>2.5</v>
      </c>
      <c r="L556">
        <f>_xlfn.XLOOKUP(orders[[#This Row],[Product ID]],products[Product ID],products[Unit Price])</f>
        <v>27.484999999999999</v>
      </c>
      <c r="M556">
        <f>orders[[#This Row],[Unit Price]]*orders[[#This Row],[Quantity]]</f>
        <v>54.97</v>
      </c>
      <c r="N556">
        <f>_xlfn.XLOOKUP(orders[[#This Row],[Product ID]],products[Product ID],products[Profit]) * orders[[#This Row],[Quantity]]</f>
        <v>3.2982</v>
      </c>
    </row>
    <row r="557" spans="1:14" x14ac:dyDescent="0.3">
      <c r="A557" t="s">
        <v>5758</v>
      </c>
      <c r="B557" s="1">
        <v>44258</v>
      </c>
      <c r="C557" t="s">
        <v>2974</v>
      </c>
      <c r="D557" t="s">
        <v>5188</v>
      </c>
      <c r="E557">
        <v>6</v>
      </c>
      <c r="F557" t="str">
        <f>_xlfn.XLOOKUP(orders[[#This Row],[Customer ID]],customers[Customer ID],customers[Customer Name])</f>
        <v>Sigfrid Busch</v>
      </c>
      <c r="G557" t="str">
        <f>IF(_xlfn.XLOOKUP(orders[[#This Row],[Customer ID]],customers[Customer ID],customers[Email])=0,"",_xlfn.XLOOKUP(orders[[#This Row],[Customer ID]],customers[Customer ID],customers[Email]))</f>
        <v>sbuschff@so-net.ne.jp</v>
      </c>
      <c r="H557" t="str">
        <f>_xlfn.XLOOKUP(orders[[#This Row],[Customer ID]],customers[Customer ID],customers[Country])</f>
        <v>Ireland</v>
      </c>
      <c r="I557" t="str">
        <f>_xlfn.XLOOKUP(orders[[#This Row],[Product ID]],products[Product ID],products[Coffee Type])</f>
        <v>Excelsa</v>
      </c>
      <c r="J557" t="str">
        <f>_xlfn.XLOOKUP(orders[[#This Row],[Product ID]],products[Product ID],products[Roast Type])</f>
        <v xml:space="preserve">Medium </v>
      </c>
      <c r="K557" s="2">
        <f>_xlfn.XLOOKUP(orders[[#This Row],[Product ID]],products[Product ID],products[Size kg])</f>
        <v>1</v>
      </c>
      <c r="L557">
        <f>_xlfn.XLOOKUP(orders[[#This Row],[Product ID]],products[Product ID],products[Unit Price])</f>
        <v>13.75</v>
      </c>
      <c r="M557">
        <f>orders[[#This Row],[Unit Price]]*orders[[#This Row],[Quantity]]</f>
        <v>82.5</v>
      </c>
      <c r="N557">
        <f>_xlfn.XLOOKUP(orders[[#This Row],[Product ID]],products[Product ID],products[Profit]) * orders[[#This Row],[Quantity]]</f>
        <v>9.0749999999999993</v>
      </c>
    </row>
    <row r="558" spans="1:14" x14ac:dyDescent="0.3">
      <c r="A558" t="s">
        <v>5759</v>
      </c>
      <c r="B558" s="1">
        <v>44523</v>
      </c>
      <c r="C558" t="s">
        <v>2981</v>
      </c>
      <c r="D558" t="s">
        <v>5231</v>
      </c>
      <c r="E558">
        <v>2</v>
      </c>
      <c r="F558" t="str">
        <f>_xlfn.XLOOKUP(orders[[#This Row],[Customer ID]],customers[Customer ID],customers[Customer Name])</f>
        <v>Cissiee Raisbeck</v>
      </c>
      <c r="G558" t="str">
        <f>IF(_xlfn.XLOOKUP(orders[[#This Row],[Customer ID]],customers[Customer ID],customers[Email])=0,"",_xlfn.XLOOKUP(orders[[#This Row],[Customer ID]],customers[Customer ID],customers[Email]))</f>
        <v>craisbeckfg@webnode.com</v>
      </c>
      <c r="H558" t="str">
        <f>_xlfn.XLOOKUP(orders[[#This Row],[Customer ID]],customers[Customer ID],customers[Country])</f>
        <v>United States</v>
      </c>
      <c r="I558" t="str">
        <f>_xlfn.XLOOKUP(orders[[#This Row],[Product ID]],products[Product ID],products[Coffee Type])</f>
        <v>Liberica</v>
      </c>
      <c r="J558" t="str">
        <f>_xlfn.XLOOKUP(orders[[#This Row],[Product ID]],products[Product ID],products[Roast Type])</f>
        <v xml:space="preserve">Medium </v>
      </c>
      <c r="K558" s="2">
        <f>_xlfn.XLOOKUP(orders[[#This Row],[Product ID]],products[Product ID],products[Size kg])</f>
        <v>0.2</v>
      </c>
      <c r="L558">
        <f>_xlfn.XLOOKUP(orders[[#This Row],[Product ID]],products[Product ID],products[Unit Price])</f>
        <v>4.3650000000000002</v>
      </c>
      <c r="M558">
        <f>orders[[#This Row],[Unit Price]]*orders[[#This Row],[Quantity]]</f>
        <v>8.73</v>
      </c>
      <c r="N558">
        <f>_xlfn.XLOOKUP(orders[[#This Row],[Product ID]],products[Product ID],products[Profit]) * orders[[#This Row],[Quantity]]</f>
        <v>1.135</v>
      </c>
    </row>
    <row r="559" spans="1:14" x14ac:dyDescent="0.3">
      <c r="A559" t="s">
        <v>5760</v>
      </c>
      <c r="B559" s="1">
        <v>44506</v>
      </c>
      <c r="C559" t="s">
        <v>2744</v>
      </c>
      <c r="D559" t="s">
        <v>5267</v>
      </c>
      <c r="E559">
        <v>4</v>
      </c>
      <c r="F559" t="str">
        <f>_xlfn.XLOOKUP(orders[[#This Row],[Customer ID]],customers[Customer ID],customers[Customer Name])</f>
        <v>Marja Urion</v>
      </c>
      <c r="G559" t="str">
        <f>IF(_xlfn.XLOOKUP(orders[[#This Row],[Customer ID]],customers[Customer ID],customers[Email])=0,"",_xlfn.XLOOKUP(orders[[#This Row],[Customer ID]],customers[Customer ID],customers[Email]))</f>
        <v>murione5@alexa.com</v>
      </c>
      <c r="H559" t="str">
        <f>_xlfn.XLOOKUP(orders[[#This Row],[Customer ID]],customers[Customer ID],customers[Country])</f>
        <v>Ireland</v>
      </c>
      <c r="I559" t="str">
        <f>_xlfn.XLOOKUP(orders[[#This Row],[Product ID]],products[Product ID],products[Coffee Type])</f>
        <v>Excelsa</v>
      </c>
      <c r="J559" t="str">
        <f>_xlfn.XLOOKUP(orders[[#This Row],[Product ID]],products[Product ID],products[Roast Type])</f>
        <v xml:space="preserve">Light </v>
      </c>
      <c r="K559" s="2">
        <f>_xlfn.XLOOKUP(orders[[#This Row],[Product ID]],products[Product ID],products[Size kg])</f>
        <v>1</v>
      </c>
      <c r="L559">
        <f>_xlfn.XLOOKUP(orders[[#This Row],[Product ID]],products[Product ID],products[Unit Price])</f>
        <v>14.85</v>
      </c>
      <c r="M559">
        <f>orders[[#This Row],[Unit Price]]*orders[[#This Row],[Quantity]]</f>
        <v>59.4</v>
      </c>
      <c r="N559">
        <f>_xlfn.XLOOKUP(orders[[#This Row],[Product ID]],products[Product ID],products[Profit]) * orders[[#This Row],[Quantity]]</f>
        <v>6.5339999999999998</v>
      </c>
    </row>
    <row r="560" spans="1:14" x14ac:dyDescent="0.3">
      <c r="A560" t="s">
        <v>5761</v>
      </c>
      <c r="B560" s="1">
        <v>44225</v>
      </c>
      <c r="C560" t="s">
        <v>2990</v>
      </c>
      <c r="D560" t="s">
        <v>5207</v>
      </c>
      <c r="E560">
        <v>4</v>
      </c>
      <c r="F560" t="str">
        <f>_xlfn.XLOOKUP(orders[[#This Row],[Customer ID]],customers[Customer ID],customers[Customer Name])</f>
        <v>Kenton Wetherick</v>
      </c>
      <c r="G560" t="str">
        <f>IF(_xlfn.XLOOKUP(orders[[#This Row],[Customer ID]],customers[Customer ID],customers[Email])=0,"",_xlfn.XLOOKUP(orders[[#This Row],[Customer ID]],customers[Customer ID],customers[Email]))</f>
        <v/>
      </c>
      <c r="H560" t="str">
        <f>_xlfn.XLOOKUP(orders[[#This Row],[Customer ID]],customers[Customer ID],customers[Country])</f>
        <v>United States</v>
      </c>
      <c r="I560" t="str">
        <f>_xlfn.XLOOKUP(orders[[#This Row],[Product ID]],products[Product ID],products[Coffee Type])</f>
        <v>Liberica</v>
      </c>
      <c r="J560" t="str">
        <f>_xlfn.XLOOKUP(orders[[#This Row],[Product ID]],products[Product ID],products[Roast Type])</f>
        <v xml:space="preserve">Dark </v>
      </c>
      <c r="K560" s="2">
        <f>_xlfn.XLOOKUP(orders[[#This Row],[Product ID]],products[Product ID],products[Size kg])</f>
        <v>0.2</v>
      </c>
      <c r="L560">
        <f>_xlfn.XLOOKUP(orders[[#This Row],[Product ID]],products[Product ID],products[Unit Price])</f>
        <v>3.8849999999999998</v>
      </c>
      <c r="M560">
        <f>orders[[#This Row],[Unit Price]]*orders[[#This Row],[Quantity]]</f>
        <v>15.54</v>
      </c>
      <c r="N560">
        <f>_xlfn.XLOOKUP(orders[[#This Row],[Product ID]],products[Product ID],products[Profit]) * orders[[#This Row],[Quantity]]</f>
        <v>2.02</v>
      </c>
    </row>
    <row r="561" spans="1:14" x14ac:dyDescent="0.3">
      <c r="A561" t="s">
        <v>5762</v>
      </c>
      <c r="B561" s="1">
        <v>44667</v>
      </c>
      <c r="C561" t="s">
        <v>2994</v>
      </c>
      <c r="D561" t="s">
        <v>5186</v>
      </c>
      <c r="E561">
        <v>3</v>
      </c>
      <c r="F561" t="str">
        <f>_xlfn.XLOOKUP(orders[[#This Row],[Customer ID]],customers[Customer ID],customers[Customer Name])</f>
        <v>Reamonn Aynold</v>
      </c>
      <c r="G561" t="str">
        <f>IF(_xlfn.XLOOKUP(orders[[#This Row],[Customer ID]],customers[Customer ID],customers[Email])=0,"",_xlfn.XLOOKUP(orders[[#This Row],[Customer ID]],customers[Customer ID],customers[Email]))</f>
        <v>raynoldfj@ustream.tv</v>
      </c>
      <c r="H561" t="str">
        <f>_xlfn.XLOOKUP(orders[[#This Row],[Customer ID]],customers[Customer ID],customers[Country])</f>
        <v>United States</v>
      </c>
      <c r="I561" t="str">
        <f>_xlfn.XLOOKUP(orders[[#This Row],[Product ID]],products[Product ID],products[Coffee Type])</f>
        <v>Arabica</v>
      </c>
      <c r="J561" t="str">
        <f>_xlfn.XLOOKUP(orders[[#This Row],[Product ID]],products[Product ID],products[Roast Type])</f>
        <v xml:space="preserve">Light </v>
      </c>
      <c r="K561" s="2">
        <f>_xlfn.XLOOKUP(orders[[#This Row],[Product ID]],products[Product ID],products[Size kg])</f>
        <v>1</v>
      </c>
      <c r="L561">
        <f>_xlfn.XLOOKUP(orders[[#This Row],[Product ID]],products[Product ID],products[Unit Price])</f>
        <v>12.95</v>
      </c>
      <c r="M561">
        <f>orders[[#This Row],[Unit Price]]*orders[[#This Row],[Quantity]]</f>
        <v>38.849999999999994</v>
      </c>
      <c r="N561">
        <f>_xlfn.XLOOKUP(orders[[#This Row],[Product ID]],products[Product ID],products[Profit]) * orders[[#This Row],[Quantity]]</f>
        <v>3.4965000000000002</v>
      </c>
    </row>
    <row r="562" spans="1:14" x14ac:dyDescent="0.3">
      <c r="A562" t="s">
        <v>5763</v>
      </c>
      <c r="B562" s="1">
        <v>44401</v>
      </c>
      <c r="C562" t="s">
        <v>2999</v>
      </c>
      <c r="D562" t="s">
        <v>5252</v>
      </c>
      <c r="E562">
        <v>6</v>
      </c>
      <c r="F562" t="str">
        <f>_xlfn.XLOOKUP(orders[[#This Row],[Customer ID]],customers[Customer ID],customers[Customer Name])</f>
        <v>Hatty Dovydenas</v>
      </c>
      <c r="G562" t="str">
        <f>IF(_xlfn.XLOOKUP(orders[[#This Row],[Customer ID]],customers[Customer ID],customers[Email])=0,"",_xlfn.XLOOKUP(orders[[#This Row],[Customer ID]],customers[Customer ID],customers[Email]))</f>
        <v/>
      </c>
      <c r="H562" t="str">
        <f>_xlfn.XLOOKUP(orders[[#This Row],[Customer ID]],customers[Customer ID],customers[Country])</f>
        <v>United States</v>
      </c>
      <c r="I562" t="str">
        <f>_xlfn.XLOOKUP(orders[[#This Row],[Product ID]],products[Product ID],products[Coffee Type])</f>
        <v>Excelsa</v>
      </c>
      <c r="J562" t="str">
        <f>_xlfn.XLOOKUP(orders[[#This Row],[Product ID]],products[Product ID],products[Roast Type])</f>
        <v xml:space="preserve">Medium </v>
      </c>
      <c r="K562" s="2">
        <f>_xlfn.XLOOKUP(orders[[#This Row],[Product ID]],products[Product ID],products[Size kg])</f>
        <v>2.5</v>
      </c>
      <c r="L562">
        <f>_xlfn.XLOOKUP(orders[[#This Row],[Product ID]],products[Product ID],products[Unit Price])</f>
        <v>31.625</v>
      </c>
      <c r="M562">
        <f>orders[[#This Row],[Unit Price]]*orders[[#This Row],[Quantity]]</f>
        <v>189.75</v>
      </c>
      <c r="N562">
        <f>_xlfn.XLOOKUP(orders[[#This Row],[Product ID]],products[Product ID],products[Profit]) * orders[[#This Row],[Quantity]]</f>
        <v>20.872199999999999</v>
      </c>
    </row>
    <row r="563" spans="1:14" x14ac:dyDescent="0.3">
      <c r="A563" t="s">
        <v>5764</v>
      </c>
      <c r="B563" s="1">
        <v>43688</v>
      </c>
      <c r="C563" t="s">
        <v>3004</v>
      </c>
      <c r="D563" t="s">
        <v>5217</v>
      </c>
      <c r="E563">
        <v>6</v>
      </c>
      <c r="F563" t="str">
        <f>_xlfn.XLOOKUP(orders[[#This Row],[Customer ID]],customers[Customer ID],customers[Customer Name])</f>
        <v>Nathaniel Bloxland</v>
      </c>
      <c r="G563" t="str">
        <f>IF(_xlfn.XLOOKUP(orders[[#This Row],[Customer ID]],customers[Customer ID],customers[Email])=0,"",_xlfn.XLOOKUP(orders[[#This Row],[Customer ID]],customers[Customer ID],customers[Email]))</f>
        <v/>
      </c>
      <c r="H563" t="str">
        <f>_xlfn.XLOOKUP(orders[[#This Row],[Customer ID]],customers[Customer ID],customers[Country])</f>
        <v>Ireland</v>
      </c>
      <c r="I563" t="str">
        <f>_xlfn.XLOOKUP(orders[[#This Row],[Product ID]],products[Product ID],products[Coffee Type])</f>
        <v>Arabica</v>
      </c>
      <c r="J563" t="str">
        <f>_xlfn.XLOOKUP(orders[[#This Row],[Product ID]],products[Product ID],products[Roast Type])</f>
        <v xml:space="preserve">Dark </v>
      </c>
      <c r="K563" s="2">
        <f>_xlfn.XLOOKUP(orders[[#This Row],[Product ID]],products[Product ID],products[Size kg])</f>
        <v>0.2</v>
      </c>
      <c r="L563">
        <f>_xlfn.XLOOKUP(orders[[#This Row],[Product ID]],products[Product ID],products[Unit Price])</f>
        <v>2.9849999999999999</v>
      </c>
      <c r="M563">
        <f>orders[[#This Row],[Unit Price]]*orders[[#This Row],[Quantity]]</f>
        <v>17.91</v>
      </c>
      <c r="N563">
        <f>_xlfn.XLOOKUP(orders[[#This Row],[Product ID]],products[Product ID],products[Profit]) * orders[[#This Row],[Quantity]]</f>
        <v>1.6116000000000001</v>
      </c>
    </row>
    <row r="564" spans="1:14" x14ac:dyDescent="0.3">
      <c r="A564" t="s">
        <v>5765</v>
      </c>
      <c r="B564" s="1">
        <v>43669</v>
      </c>
      <c r="C564" t="s">
        <v>3010</v>
      </c>
      <c r="D564" t="s">
        <v>5195</v>
      </c>
      <c r="E564">
        <v>6</v>
      </c>
      <c r="F564" t="str">
        <f>_xlfn.XLOOKUP(orders[[#This Row],[Customer ID]],customers[Customer ID],customers[Customer Name])</f>
        <v>Brendan Grece</v>
      </c>
      <c r="G564" t="str">
        <f>IF(_xlfn.XLOOKUP(orders[[#This Row],[Customer ID]],customers[Customer ID],customers[Email])=0,"",_xlfn.XLOOKUP(orders[[#This Row],[Customer ID]],customers[Customer ID],customers[Email]))</f>
        <v>bgrecefm@naver.com</v>
      </c>
      <c r="H564" t="str">
        <f>_xlfn.XLOOKUP(orders[[#This Row],[Customer ID]],customers[Customer ID],customers[Country])</f>
        <v>United Kingdom</v>
      </c>
      <c r="I564" t="str">
        <f>_xlfn.XLOOKUP(orders[[#This Row],[Product ID]],products[Product ID],products[Coffee Type])</f>
        <v>Liberica</v>
      </c>
      <c r="J564" t="str">
        <f>_xlfn.XLOOKUP(orders[[#This Row],[Product ID]],products[Product ID],products[Roast Type])</f>
        <v xml:space="preserve">Light </v>
      </c>
      <c r="K564" s="2">
        <f>_xlfn.XLOOKUP(orders[[#This Row],[Product ID]],products[Product ID],products[Size kg])</f>
        <v>0.2</v>
      </c>
      <c r="L564">
        <f>_xlfn.XLOOKUP(orders[[#This Row],[Product ID]],products[Product ID],products[Unit Price])</f>
        <v>4.7549999999999999</v>
      </c>
      <c r="M564">
        <f>orders[[#This Row],[Unit Price]]*orders[[#This Row],[Quantity]]</f>
        <v>28.53</v>
      </c>
      <c r="N564">
        <f>_xlfn.XLOOKUP(orders[[#This Row],[Product ID]],products[Product ID],products[Profit]) * orders[[#This Row],[Quantity]]</f>
        <v>3.7085999999999997</v>
      </c>
    </row>
    <row r="565" spans="1:14" x14ac:dyDescent="0.3">
      <c r="A565" t="s">
        <v>5766</v>
      </c>
      <c r="B565" s="1">
        <v>43991</v>
      </c>
      <c r="C565" t="s">
        <v>3087</v>
      </c>
      <c r="D565" t="s">
        <v>5188</v>
      </c>
      <c r="E565">
        <v>6</v>
      </c>
      <c r="F565" t="str">
        <f>_xlfn.XLOOKUP(orders[[#This Row],[Customer ID]],customers[Customer ID],customers[Customer Name])</f>
        <v>Don Flintiff</v>
      </c>
      <c r="G565" t="str">
        <f>IF(_xlfn.XLOOKUP(orders[[#This Row],[Customer ID]],customers[Customer ID],customers[Email])=0,"",_xlfn.XLOOKUP(orders[[#This Row],[Customer ID]],customers[Customer ID],customers[Email]))</f>
        <v>dflintiffg1@e-recht24.de</v>
      </c>
      <c r="H565" t="str">
        <f>_xlfn.XLOOKUP(orders[[#This Row],[Customer ID]],customers[Customer ID],customers[Country])</f>
        <v>United Kingdom</v>
      </c>
      <c r="I565" t="str">
        <f>_xlfn.XLOOKUP(orders[[#This Row],[Product ID]],products[Product ID],products[Coffee Type])</f>
        <v>Excelsa</v>
      </c>
      <c r="J565" t="str">
        <f>_xlfn.XLOOKUP(orders[[#This Row],[Product ID]],products[Product ID],products[Roast Type])</f>
        <v xml:space="preserve">Medium </v>
      </c>
      <c r="K565" s="2">
        <f>_xlfn.XLOOKUP(orders[[#This Row],[Product ID]],products[Product ID],products[Size kg])</f>
        <v>1</v>
      </c>
      <c r="L565">
        <f>_xlfn.XLOOKUP(orders[[#This Row],[Product ID]],products[Product ID],products[Unit Price])</f>
        <v>13.75</v>
      </c>
      <c r="M565">
        <f>orders[[#This Row],[Unit Price]]*orders[[#This Row],[Quantity]]</f>
        <v>82.5</v>
      </c>
      <c r="N565">
        <f>_xlfn.XLOOKUP(orders[[#This Row],[Product ID]],products[Product ID],products[Profit]) * orders[[#This Row],[Quantity]]</f>
        <v>9.0749999999999993</v>
      </c>
    </row>
    <row r="566" spans="1:14" x14ac:dyDescent="0.3">
      <c r="A566" t="s">
        <v>5767</v>
      </c>
      <c r="B566" s="1">
        <v>43883</v>
      </c>
      <c r="C566" t="s">
        <v>3022</v>
      </c>
      <c r="D566" t="s">
        <v>5278</v>
      </c>
      <c r="E566">
        <v>2</v>
      </c>
      <c r="F566" t="str">
        <f>_xlfn.XLOOKUP(orders[[#This Row],[Customer ID]],customers[Customer ID],customers[Customer Name])</f>
        <v>Abbe Thys</v>
      </c>
      <c r="G566" t="str">
        <f>IF(_xlfn.XLOOKUP(orders[[#This Row],[Customer ID]],customers[Customer ID],customers[Email])=0,"",_xlfn.XLOOKUP(orders[[#This Row],[Customer ID]],customers[Customer ID],customers[Email]))</f>
        <v>athysfo@cdc.gov</v>
      </c>
      <c r="H566" t="str">
        <f>_xlfn.XLOOKUP(orders[[#This Row],[Customer ID]],customers[Customer ID],customers[Country])</f>
        <v>United States</v>
      </c>
      <c r="I566" t="str">
        <f>_xlfn.XLOOKUP(orders[[#This Row],[Product ID]],products[Product ID],products[Coffee Type])</f>
        <v>Robusta</v>
      </c>
      <c r="J566" t="str">
        <f>_xlfn.XLOOKUP(orders[[#This Row],[Product ID]],products[Product ID],products[Roast Type])</f>
        <v xml:space="preserve">Light </v>
      </c>
      <c r="K566" s="2">
        <f>_xlfn.XLOOKUP(orders[[#This Row],[Product ID]],products[Product ID],products[Size kg])</f>
        <v>0.5</v>
      </c>
      <c r="L566">
        <f>_xlfn.XLOOKUP(orders[[#This Row],[Product ID]],products[Product ID],products[Unit Price])</f>
        <v>7.17</v>
      </c>
      <c r="M566">
        <f>orders[[#This Row],[Unit Price]]*orders[[#This Row],[Quantity]]</f>
        <v>14.34</v>
      </c>
      <c r="N566">
        <f>_xlfn.XLOOKUP(orders[[#This Row],[Product ID]],products[Product ID],products[Profit]) * orders[[#This Row],[Quantity]]</f>
        <v>0.86040000000000005</v>
      </c>
    </row>
    <row r="567" spans="1:14" x14ac:dyDescent="0.3">
      <c r="A567" t="s">
        <v>5768</v>
      </c>
      <c r="B567" s="1">
        <v>44031</v>
      </c>
      <c r="C567" t="s">
        <v>3027</v>
      </c>
      <c r="D567" t="s">
        <v>5205</v>
      </c>
      <c r="E567">
        <v>4</v>
      </c>
      <c r="F567" t="str">
        <f>_xlfn.XLOOKUP(orders[[#This Row],[Customer ID]],customers[Customer ID],customers[Customer Name])</f>
        <v>Jackquelin Chugg</v>
      </c>
      <c r="G567" t="str">
        <f>IF(_xlfn.XLOOKUP(orders[[#This Row],[Customer ID]],customers[Customer ID],customers[Email])=0,"",_xlfn.XLOOKUP(orders[[#This Row],[Customer ID]],customers[Customer ID],customers[Email]))</f>
        <v>jchuggfp@about.me</v>
      </c>
      <c r="H567" t="str">
        <f>_xlfn.XLOOKUP(orders[[#This Row],[Customer ID]],customers[Customer ID],customers[Country])</f>
        <v>United States</v>
      </c>
      <c r="I567" t="str">
        <f>_xlfn.XLOOKUP(orders[[#This Row],[Product ID]],products[Product ID],products[Coffee Type])</f>
        <v>Robusta</v>
      </c>
      <c r="J567" t="str">
        <f>_xlfn.XLOOKUP(orders[[#This Row],[Product ID]],products[Product ID],products[Roast Type])</f>
        <v xml:space="preserve">Dark </v>
      </c>
      <c r="K567" s="2">
        <f>_xlfn.XLOOKUP(orders[[#This Row],[Product ID]],products[Product ID],products[Size kg])</f>
        <v>2.5</v>
      </c>
      <c r="L567">
        <f>_xlfn.XLOOKUP(orders[[#This Row],[Product ID]],products[Product ID],products[Unit Price])</f>
        <v>20.585000000000001</v>
      </c>
      <c r="M567">
        <f>orders[[#This Row],[Unit Price]]*orders[[#This Row],[Quantity]]</f>
        <v>82.34</v>
      </c>
      <c r="N567">
        <f>_xlfn.XLOOKUP(orders[[#This Row],[Product ID]],products[Product ID],products[Profit]) * orders[[#This Row],[Quantity]]</f>
        <v>4.9404000000000003</v>
      </c>
    </row>
    <row r="568" spans="1:14" x14ac:dyDescent="0.3">
      <c r="A568" t="s">
        <v>5769</v>
      </c>
      <c r="B568" s="1">
        <v>44459</v>
      </c>
      <c r="C568" t="s">
        <v>3032</v>
      </c>
      <c r="D568" t="s">
        <v>5211</v>
      </c>
      <c r="E568">
        <v>6</v>
      </c>
      <c r="F568" t="str">
        <f>_xlfn.XLOOKUP(orders[[#This Row],[Customer ID]],customers[Customer ID],customers[Customer Name])</f>
        <v>Audra Kelston</v>
      </c>
      <c r="G568" t="str">
        <f>IF(_xlfn.XLOOKUP(orders[[#This Row],[Customer ID]],customers[Customer ID],customers[Email])=0,"",_xlfn.XLOOKUP(orders[[#This Row],[Customer ID]],customers[Customer ID],customers[Email]))</f>
        <v>akelstonfq@sakura.ne.jp</v>
      </c>
      <c r="H568" t="str">
        <f>_xlfn.XLOOKUP(orders[[#This Row],[Customer ID]],customers[Customer ID],customers[Country])</f>
        <v>United States</v>
      </c>
      <c r="I568" t="str">
        <f>_xlfn.XLOOKUP(orders[[#This Row],[Product ID]],products[Product ID],products[Coffee Type])</f>
        <v>Arabica</v>
      </c>
      <c r="J568" t="str">
        <f>_xlfn.XLOOKUP(orders[[#This Row],[Product ID]],products[Product ID],products[Roast Type])</f>
        <v xml:space="preserve">Medium </v>
      </c>
      <c r="K568" s="2">
        <f>_xlfn.XLOOKUP(orders[[#This Row],[Product ID]],products[Product ID],products[Size kg])</f>
        <v>0.2</v>
      </c>
      <c r="L568">
        <f>_xlfn.XLOOKUP(orders[[#This Row],[Product ID]],products[Product ID],products[Unit Price])</f>
        <v>3.375</v>
      </c>
      <c r="M568">
        <f>orders[[#This Row],[Unit Price]]*orders[[#This Row],[Quantity]]</f>
        <v>20.25</v>
      </c>
      <c r="N568">
        <f>_xlfn.XLOOKUP(orders[[#This Row],[Product ID]],products[Product ID],products[Profit]) * orders[[#This Row],[Quantity]]</f>
        <v>1.8222</v>
      </c>
    </row>
    <row r="569" spans="1:14" x14ac:dyDescent="0.3">
      <c r="A569" t="s">
        <v>5770</v>
      </c>
      <c r="B569" s="1">
        <v>44318</v>
      </c>
      <c r="C569" t="s">
        <v>3037</v>
      </c>
      <c r="D569" t="s">
        <v>5189</v>
      </c>
      <c r="E569">
        <v>6</v>
      </c>
      <c r="F569" t="str">
        <f>_xlfn.XLOOKUP(orders[[#This Row],[Customer ID]],customers[Customer ID],customers[Customer Name])</f>
        <v>Elvina Angel</v>
      </c>
      <c r="G569" t="str">
        <f>IF(_xlfn.XLOOKUP(orders[[#This Row],[Customer ID]],customers[Customer ID],customers[Email])=0,"",_xlfn.XLOOKUP(orders[[#This Row],[Customer ID]],customers[Customer ID],customers[Email]))</f>
        <v/>
      </c>
      <c r="H569" t="str">
        <f>_xlfn.XLOOKUP(orders[[#This Row],[Customer ID]],customers[Customer ID],customers[Country])</f>
        <v>Ireland</v>
      </c>
      <c r="I569" t="str">
        <f>_xlfn.XLOOKUP(orders[[#This Row],[Product ID]],products[Product ID],products[Coffee Type])</f>
        <v>Robusta</v>
      </c>
      <c r="J569" t="str">
        <f>_xlfn.XLOOKUP(orders[[#This Row],[Product ID]],products[Product ID],products[Roast Type])</f>
        <v xml:space="preserve">Light </v>
      </c>
      <c r="K569" s="2">
        <f>_xlfn.XLOOKUP(orders[[#This Row],[Product ID]],products[Product ID],products[Size kg])</f>
        <v>2.5</v>
      </c>
      <c r="L569">
        <f>_xlfn.XLOOKUP(orders[[#This Row],[Product ID]],products[Product ID],products[Unit Price])</f>
        <v>27.484999999999999</v>
      </c>
      <c r="M569">
        <f>orders[[#This Row],[Unit Price]]*orders[[#This Row],[Quantity]]</f>
        <v>164.91</v>
      </c>
      <c r="N569">
        <f>_xlfn.XLOOKUP(orders[[#This Row],[Product ID]],products[Product ID],products[Profit]) * orders[[#This Row],[Quantity]]</f>
        <v>9.8946000000000005</v>
      </c>
    </row>
    <row r="570" spans="1:14" x14ac:dyDescent="0.3">
      <c r="A570" t="s">
        <v>5771</v>
      </c>
      <c r="B570" s="1">
        <v>44526</v>
      </c>
      <c r="C570" t="s">
        <v>3041</v>
      </c>
      <c r="D570" t="s">
        <v>5195</v>
      </c>
      <c r="E570">
        <v>4</v>
      </c>
      <c r="F570" t="str">
        <f>_xlfn.XLOOKUP(orders[[#This Row],[Customer ID]],customers[Customer ID],customers[Customer Name])</f>
        <v>Claiborne Mottram</v>
      </c>
      <c r="G570" t="str">
        <f>IF(_xlfn.XLOOKUP(orders[[#This Row],[Customer ID]],customers[Customer ID],customers[Email])=0,"",_xlfn.XLOOKUP(orders[[#This Row],[Customer ID]],customers[Customer ID],customers[Email]))</f>
        <v>cmottramfs@harvard.edu</v>
      </c>
      <c r="H570" t="str">
        <f>_xlfn.XLOOKUP(orders[[#This Row],[Customer ID]],customers[Customer ID],customers[Country])</f>
        <v>United States</v>
      </c>
      <c r="I570" t="str">
        <f>_xlfn.XLOOKUP(orders[[#This Row],[Product ID]],products[Product ID],products[Coffee Type])</f>
        <v>Liberica</v>
      </c>
      <c r="J570" t="str">
        <f>_xlfn.XLOOKUP(orders[[#This Row],[Product ID]],products[Product ID],products[Roast Type])</f>
        <v xml:space="preserve">Light </v>
      </c>
      <c r="K570" s="2">
        <f>_xlfn.XLOOKUP(orders[[#This Row],[Product ID]],products[Product ID],products[Size kg])</f>
        <v>0.2</v>
      </c>
      <c r="L570">
        <f>_xlfn.XLOOKUP(orders[[#This Row],[Product ID]],products[Product ID],products[Unit Price])</f>
        <v>4.7549999999999999</v>
      </c>
      <c r="M570">
        <f>orders[[#This Row],[Unit Price]]*orders[[#This Row],[Quantity]]</f>
        <v>19.02</v>
      </c>
      <c r="N570">
        <f>_xlfn.XLOOKUP(orders[[#This Row],[Product ID]],products[Product ID],products[Profit]) * orders[[#This Row],[Quantity]]</f>
        <v>2.4723999999999999</v>
      </c>
    </row>
    <row r="571" spans="1:14" x14ac:dyDescent="0.3">
      <c r="A571" t="s">
        <v>5772</v>
      </c>
      <c r="B571" s="1">
        <v>43879</v>
      </c>
      <c r="C571" t="s">
        <v>3087</v>
      </c>
      <c r="D571" t="s">
        <v>5256</v>
      </c>
      <c r="E571">
        <v>6</v>
      </c>
      <c r="F571" t="str">
        <f>_xlfn.XLOOKUP(orders[[#This Row],[Customer ID]],customers[Customer ID],customers[Customer Name])</f>
        <v>Don Flintiff</v>
      </c>
      <c r="G571" t="str">
        <f>IF(_xlfn.XLOOKUP(orders[[#This Row],[Customer ID]],customers[Customer ID],customers[Email])=0,"",_xlfn.XLOOKUP(orders[[#This Row],[Customer ID]],customers[Customer ID],customers[Email]))</f>
        <v>dflintiffg1@e-recht24.de</v>
      </c>
      <c r="H571" t="str">
        <f>_xlfn.XLOOKUP(orders[[#This Row],[Customer ID]],customers[Customer ID],customers[Country])</f>
        <v>United Kingdom</v>
      </c>
      <c r="I571" t="str">
        <f>_xlfn.XLOOKUP(orders[[#This Row],[Product ID]],products[Product ID],products[Coffee Type])</f>
        <v>Arabica</v>
      </c>
      <c r="J571" t="str">
        <f>_xlfn.XLOOKUP(orders[[#This Row],[Product ID]],products[Product ID],products[Roast Type])</f>
        <v xml:space="preserve">Dark </v>
      </c>
      <c r="K571" s="2">
        <f>_xlfn.XLOOKUP(orders[[#This Row],[Product ID]],products[Product ID],products[Size kg])</f>
        <v>2.5</v>
      </c>
      <c r="L571">
        <f>_xlfn.XLOOKUP(orders[[#This Row],[Product ID]],products[Product ID],products[Unit Price])</f>
        <v>22.885000000000002</v>
      </c>
      <c r="M571">
        <f>orders[[#This Row],[Unit Price]]*orders[[#This Row],[Quantity]]</f>
        <v>137.31</v>
      </c>
      <c r="N571">
        <f>_xlfn.XLOOKUP(orders[[#This Row],[Product ID]],products[Product ID],products[Profit]) * orders[[#This Row],[Quantity]]</f>
        <v>12.357600000000001</v>
      </c>
    </row>
    <row r="572" spans="1:14" x14ac:dyDescent="0.3">
      <c r="A572" t="s">
        <v>5773</v>
      </c>
      <c r="B572" s="1">
        <v>43928</v>
      </c>
      <c r="C572" t="s">
        <v>3051</v>
      </c>
      <c r="D572" t="s">
        <v>5225</v>
      </c>
      <c r="E572">
        <v>4</v>
      </c>
      <c r="F572" t="str">
        <f>_xlfn.XLOOKUP(orders[[#This Row],[Customer ID]],customers[Customer ID],customers[Customer Name])</f>
        <v>Donalt Sangwin</v>
      </c>
      <c r="G572" t="str">
        <f>IF(_xlfn.XLOOKUP(orders[[#This Row],[Customer ID]],customers[Customer ID],customers[Email])=0,"",_xlfn.XLOOKUP(orders[[#This Row],[Customer ID]],customers[Customer ID],customers[Email]))</f>
        <v>dsangwinfu@weebly.com</v>
      </c>
      <c r="H572" t="str">
        <f>_xlfn.XLOOKUP(orders[[#This Row],[Customer ID]],customers[Customer ID],customers[Country])</f>
        <v>United States</v>
      </c>
      <c r="I572" t="str">
        <f>_xlfn.XLOOKUP(orders[[#This Row],[Product ID]],products[Product ID],products[Coffee Type])</f>
        <v>Arabica</v>
      </c>
      <c r="J572" t="str">
        <f>_xlfn.XLOOKUP(orders[[#This Row],[Product ID]],products[Product ID],products[Roast Type])</f>
        <v xml:space="preserve">Medium </v>
      </c>
      <c r="K572" s="2">
        <f>_xlfn.XLOOKUP(orders[[#This Row],[Product ID]],products[Product ID],products[Size kg])</f>
        <v>0.5</v>
      </c>
      <c r="L572">
        <f>_xlfn.XLOOKUP(orders[[#This Row],[Product ID]],products[Product ID],products[Unit Price])</f>
        <v>6.75</v>
      </c>
      <c r="M572">
        <f>orders[[#This Row],[Unit Price]]*orders[[#This Row],[Quantity]]</f>
        <v>27</v>
      </c>
      <c r="N572">
        <f>_xlfn.XLOOKUP(orders[[#This Row],[Product ID]],products[Product ID],products[Profit]) * orders[[#This Row],[Quantity]]</f>
        <v>2.4300000000000002</v>
      </c>
    </row>
    <row r="573" spans="1:14" x14ac:dyDescent="0.3">
      <c r="A573" t="s">
        <v>5774</v>
      </c>
      <c r="B573" s="1">
        <v>44592</v>
      </c>
      <c r="C573" t="s">
        <v>3057</v>
      </c>
      <c r="D573" t="s">
        <v>5289</v>
      </c>
      <c r="E573">
        <v>4</v>
      </c>
      <c r="F573" t="str">
        <f>_xlfn.XLOOKUP(orders[[#This Row],[Customer ID]],customers[Customer ID],customers[Customer Name])</f>
        <v>Elizabet Aizikowitz</v>
      </c>
      <c r="G573" t="str">
        <f>IF(_xlfn.XLOOKUP(orders[[#This Row],[Customer ID]],customers[Customer ID],customers[Email])=0,"",_xlfn.XLOOKUP(orders[[#This Row],[Customer ID]],customers[Customer ID],customers[Email]))</f>
        <v>eaizikowitzfv@virginia.edu</v>
      </c>
      <c r="H573" t="str">
        <f>_xlfn.XLOOKUP(orders[[#This Row],[Customer ID]],customers[Customer ID],customers[Country])</f>
        <v>United Kingdom</v>
      </c>
      <c r="I573" t="str">
        <f>_xlfn.XLOOKUP(orders[[#This Row],[Product ID]],products[Product ID],products[Coffee Type])</f>
        <v>Excelsa</v>
      </c>
      <c r="J573" t="str">
        <f>_xlfn.XLOOKUP(orders[[#This Row],[Product ID]],products[Product ID],products[Roast Type])</f>
        <v xml:space="preserve">Light </v>
      </c>
      <c r="K573" s="2">
        <f>_xlfn.XLOOKUP(orders[[#This Row],[Product ID]],products[Product ID],products[Size kg])</f>
        <v>0.5</v>
      </c>
      <c r="L573">
        <f>_xlfn.XLOOKUP(orders[[#This Row],[Product ID]],products[Product ID],products[Unit Price])</f>
        <v>8.91</v>
      </c>
      <c r="M573">
        <f>orders[[#This Row],[Unit Price]]*orders[[#This Row],[Quantity]]</f>
        <v>35.64</v>
      </c>
      <c r="N573">
        <f>_xlfn.XLOOKUP(orders[[#This Row],[Product ID]],products[Product ID],products[Profit]) * orders[[#This Row],[Quantity]]</f>
        <v>3.9203999999999999</v>
      </c>
    </row>
    <row r="574" spans="1:14" x14ac:dyDescent="0.3">
      <c r="A574" t="s">
        <v>5775</v>
      </c>
      <c r="B574" s="1">
        <v>43515</v>
      </c>
      <c r="C574" t="s">
        <v>3064</v>
      </c>
      <c r="D574" t="s">
        <v>5217</v>
      </c>
      <c r="E574">
        <v>2</v>
      </c>
      <c r="F574" t="str">
        <f>_xlfn.XLOOKUP(orders[[#This Row],[Customer ID]],customers[Customer ID],customers[Customer Name])</f>
        <v>Herbie Peppard</v>
      </c>
      <c r="G574" t="str">
        <f>IF(_xlfn.XLOOKUP(orders[[#This Row],[Customer ID]],customers[Customer ID],customers[Email])=0,"",_xlfn.XLOOKUP(orders[[#This Row],[Customer ID]],customers[Customer ID],customers[Email]))</f>
        <v/>
      </c>
      <c r="H574" t="str">
        <f>_xlfn.XLOOKUP(orders[[#This Row],[Customer ID]],customers[Customer ID],customers[Country])</f>
        <v>United States</v>
      </c>
      <c r="I574" t="str">
        <f>_xlfn.XLOOKUP(orders[[#This Row],[Product ID]],products[Product ID],products[Coffee Type])</f>
        <v>Arabica</v>
      </c>
      <c r="J574" t="str">
        <f>_xlfn.XLOOKUP(orders[[#This Row],[Product ID]],products[Product ID],products[Roast Type])</f>
        <v xml:space="preserve">Dark </v>
      </c>
      <c r="K574" s="2">
        <f>_xlfn.XLOOKUP(orders[[#This Row],[Product ID]],products[Product ID],products[Size kg])</f>
        <v>0.2</v>
      </c>
      <c r="L574">
        <f>_xlfn.XLOOKUP(orders[[#This Row],[Product ID]],products[Product ID],products[Unit Price])</f>
        <v>2.9849999999999999</v>
      </c>
      <c r="M574">
        <f>orders[[#This Row],[Unit Price]]*orders[[#This Row],[Quantity]]</f>
        <v>5.97</v>
      </c>
      <c r="N574">
        <f>_xlfn.XLOOKUP(orders[[#This Row],[Product ID]],products[Product ID],products[Profit]) * orders[[#This Row],[Quantity]]</f>
        <v>0.53720000000000001</v>
      </c>
    </row>
    <row r="575" spans="1:14" x14ac:dyDescent="0.3">
      <c r="A575" t="s">
        <v>5776</v>
      </c>
      <c r="B575" s="1">
        <v>43781</v>
      </c>
      <c r="C575" t="s">
        <v>3067</v>
      </c>
      <c r="D575" t="s">
        <v>5221</v>
      </c>
      <c r="E575">
        <v>6</v>
      </c>
      <c r="F575" t="str">
        <f>_xlfn.XLOOKUP(orders[[#This Row],[Customer ID]],customers[Customer ID],customers[Customer Name])</f>
        <v>Cornie Venour</v>
      </c>
      <c r="G575" t="str">
        <f>IF(_xlfn.XLOOKUP(orders[[#This Row],[Customer ID]],customers[Customer ID],customers[Email])=0,"",_xlfn.XLOOKUP(orders[[#This Row],[Customer ID]],customers[Customer ID],customers[Email]))</f>
        <v>cvenourfx@ask.com</v>
      </c>
      <c r="H575" t="str">
        <f>_xlfn.XLOOKUP(orders[[#This Row],[Customer ID]],customers[Customer ID],customers[Country])</f>
        <v>United States</v>
      </c>
      <c r="I575" t="str">
        <f>_xlfn.XLOOKUP(orders[[#This Row],[Product ID]],products[Product ID],products[Coffee Type])</f>
        <v>Arabica</v>
      </c>
      <c r="J575" t="str">
        <f>_xlfn.XLOOKUP(orders[[#This Row],[Product ID]],products[Product ID],products[Roast Type])</f>
        <v xml:space="preserve">Medium </v>
      </c>
      <c r="K575" s="2">
        <f>_xlfn.XLOOKUP(orders[[#This Row],[Product ID]],products[Product ID],products[Size kg])</f>
        <v>1</v>
      </c>
      <c r="L575">
        <f>_xlfn.XLOOKUP(orders[[#This Row],[Product ID]],products[Product ID],products[Unit Price])</f>
        <v>11.25</v>
      </c>
      <c r="M575">
        <f>orders[[#This Row],[Unit Price]]*orders[[#This Row],[Quantity]]</f>
        <v>67.5</v>
      </c>
      <c r="N575">
        <f>_xlfn.XLOOKUP(orders[[#This Row],[Product ID]],products[Product ID],products[Profit]) * orders[[#This Row],[Quantity]]</f>
        <v>6.0749999999999993</v>
      </c>
    </row>
    <row r="576" spans="1:14" x14ac:dyDescent="0.3">
      <c r="A576" t="s">
        <v>5777</v>
      </c>
      <c r="B576" s="1">
        <v>44697</v>
      </c>
      <c r="C576" t="s">
        <v>3072</v>
      </c>
      <c r="D576" t="s">
        <v>5293</v>
      </c>
      <c r="E576">
        <v>6</v>
      </c>
      <c r="F576" t="str">
        <f>_xlfn.XLOOKUP(orders[[#This Row],[Customer ID]],customers[Customer ID],customers[Customer Name])</f>
        <v>Maggy Harby</v>
      </c>
      <c r="G576" t="str">
        <f>IF(_xlfn.XLOOKUP(orders[[#This Row],[Customer ID]],customers[Customer ID],customers[Email])=0,"",_xlfn.XLOOKUP(orders[[#This Row],[Customer ID]],customers[Customer ID],customers[Email]))</f>
        <v>mharbyfy@163.com</v>
      </c>
      <c r="H576" t="str">
        <f>_xlfn.XLOOKUP(orders[[#This Row],[Customer ID]],customers[Customer ID],customers[Country])</f>
        <v>United States</v>
      </c>
      <c r="I576" t="str">
        <f>_xlfn.XLOOKUP(orders[[#This Row],[Product ID]],products[Product ID],products[Coffee Type])</f>
        <v>Robusta</v>
      </c>
      <c r="J576" t="str">
        <f>_xlfn.XLOOKUP(orders[[#This Row],[Product ID]],products[Product ID],products[Roast Type])</f>
        <v xml:space="preserve">Light </v>
      </c>
      <c r="K576" s="2">
        <f>_xlfn.XLOOKUP(orders[[#This Row],[Product ID]],products[Product ID],products[Size kg])</f>
        <v>0.2</v>
      </c>
      <c r="L576">
        <f>_xlfn.XLOOKUP(orders[[#This Row],[Product ID]],products[Product ID],products[Unit Price])</f>
        <v>3.585</v>
      </c>
      <c r="M576">
        <f>orders[[#This Row],[Unit Price]]*orders[[#This Row],[Quantity]]</f>
        <v>21.509999999999998</v>
      </c>
      <c r="N576">
        <f>_xlfn.XLOOKUP(orders[[#This Row],[Product ID]],products[Product ID],products[Profit]) * orders[[#This Row],[Quantity]]</f>
        <v>1.2906</v>
      </c>
    </row>
    <row r="577" spans="1:14" x14ac:dyDescent="0.3">
      <c r="A577" t="s">
        <v>5778</v>
      </c>
      <c r="B577" s="1">
        <v>44239</v>
      </c>
      <c r="C577" t="s">
        <v>3076</v>
      </c>
      <c r="D577" t="s">
        <v>5302</v>
      </c>
      <c r="E577">
        <v>2</v>
      </c>
      <c r="F577" t="str">
        <f>_xlfn.XLOOKUP(orders[[#This Row],[Customer ID]],customers[Customer ID],customers[Customer Name])</f>
        <v>Reggie Thickpenny</v>
      </c>
      <c r="G577" t="str">
        <f>IF(_xlfn.XLOOKUP(orders[[#This Row],[Customer ID]],customers[Customer ID],customers[Email])=0,"",_xlfn.XLOOKUP(orders[[#This Row],[Customer ID]],customers[Customer ID],customers[Email]))</f>
        <v>rthickpennyfz@cafepress.com</v>
      </c>
      <c r="H577" t="str">
        <f>_xlfn.XLOOKUP(orders[[#This Row],[Customer ID]],customers[Customer ID],customers[Country])</f>
        <v>United States</v>
      </c>
      <c r="I577" t="str">
        <f>_xlfn.XLOOKUP(orders[[#This Row],[Product ID]],products[Product ID],products[Coffee Type])</f>
        <v>Liberica</v>
      </c>
      <c r="J577" t="str">
        <f>_xlfn.XLOOKUP(orders[[#This Row],[Product ID]],products[Product ID],products[Roast Type])</f>
        <v xml:space="preserve">Medium </v>
      </c>
      <c r="K577" s="2">
        <f>_xlfn.XLOOKUP(orders[[#This Row],[Product ID]],products[Product ID],products[Size kg])</f>
        <v>2.5</v>
      </c>
      <c r="L577">
        <f>_xlfn.XLOOKUP(orders[[#This Row],[Product ID]],products[Product ID],products[Unit Price])</f>
        <v>33.465000000000003</v>
      </c>
      <c r="M577">
        <f>orders[[#This Row],[Unit Price]]*orders[[#This Row],[Quantity]]</f>
        <v>66.930000000000007</v>
      </c>
      <c r="N577">
        <f>_xlfn.XLOOKUP(orders[[#This Row],[Product ID]],products[Product ID],products[Profit]) * orders[[#This Row],[Quantity]]</f>
        <v>8.7007999999999992</v>
      </c>
    </row>
    <row r="578" spans="1:14" x14ac:dyDescent="0.3">
      <c r="A578" t="s">
        <v>5779</v>
      </c>
      <c r="B578" s="1">
        <v>44290</v>
      </c>
      <c r="C578" t="s">
        <v>3081</v>
      </c>
      <c r="D578" t="s">
        <v>5217</v>
      </c>
      <c r="E578">
        <v>6</v>
      </c>
      <c r="F578" t="str">
        <f>_xlfn.XLOOKUP(orders[[#This Row],[Customer ID]],customers[Customer ID],customers[Customer Name])</f>
        <v>Phyllys Ormerod</v>
      </c>
      <c r="G578" t="str">
        <f>IF(_xlfn.XLOOKUP(orders[[#This Row],[Customer ID]],customers[Customer ID],customers[Email])=0,"",_xlfn.XLOOKUP(orders[[#This Row],[Customer ID]],customers[Customer ID],customers[Email]))</f>
        <v>pormerodg0@redcross.org</v>
      </c>
      <c r="H578" t="str">
        <f>_xlfn.XLOOKUP(orders[[#This Row],[Customer ID]],customers[Customer ID],customers[Country])</f>
        <v>United States</v>
      </c>
      <c r="I578" t="str">
        <f>_xlfn.XLOOKUP(orders[[#This Row],[Product ID]],products[Product ID],products[Coffee Type])</f>
        <v>Arabica</v>
      </c>
      <c r="J578" t="str">
        <f>_xlfn.XLOOKUP(orders[[#This Row],[Product ID]],products[Product ID],products[Roast Type])</f>
        <v xml:space="preserve">Dark </v>
      </c>
      <c r="K578" s="2">
        <f>_xlfn.XLOOKUP(orders[[#This Row],[Product ID]],products[Product ID],products[Size kg])</f>
        <v>0.2</v>
      </c>
      <c r="L578">
        <f>_xlfn.XLOOKUP(orders[[#This Row],[Product ID]],products[Product ID],products[Unit Price])</f>
        <v>2.9849999999999999</v>
      </c>
      <c r="M578">
        <f>orders[[#This Row],[Unit Price]]*orders[[#This Row],[Quantity]]</f>
        <v>17.91</v>
      </c>
      <c r="N578">
        <f>_xlfn.XLOOKUP(orders[[#This Row],[Product ID]],products[Product ID],products[Profit]) * orders[[#This Row],[Quantity]]</f>
        <v>1.6116000000000001</v>
      </c>
    </row>
    <row r="579" spans="1:14" x14ac:dyDescent="0.3">
      <c r="A579" t="s">
        <v>5780</v>
      </c>
      <c r="B579" s="1">
        <v>44410</v>
      </c>
      <c r="C579" t="s">
        <v>3087</v>
      </c>
      <c r="D579" t="s">
        <v>5242</v>
      </c>
      <c r="E579">
        <v>4</v>
      </c>
      <c r="F579" t="str">
        <f>_xlfn.XLOOKUP(orders[[#This Row],[Customer ID]],customers[Customer ID],customers[Customer Name])</f>
        <v>Don Flintiff</v>
      </c>
      <c r="G579" t="str">
        <f>IF(_xlfn.XLOOKUP(orders[[#This Row],[Customer ID]],customers[Customer ID],customers[Email])=0,"",_xlfn.XLOOKUP(orders[[#This Row],[Customer ID]],customers[Customer ID],customers[Email]))</f>
        <v>dflintiffg1@e-recht24.de</v>
      </c>
      <c r="H579" t="str">
        <f>_xlfn.XLOOKUP(orders[[#This Row],[Customer ID]],customers[Customer ID],customers[Country])</f>
        <v>United Kingdom</v>
      </c>
      <c r="I579" t="str">
        <f>_xlfn.XLOOKUP(orders[[#This Row],[Product ID]],products[Product ID],products[Coffee Type])</f>
        <v>Liberica</v>
      </c>
      <c r="J579" t="str">
        <f>_xlfn.XLOOKUP(orders[[#This Row],[Product ID]],products[Product ID],products[Roast Type])</f>
        <v xml:space="preserve">Medium </v>
      </c>
      <c r="K579" s="2">
        <f>_xlfn.XLOOKUP(orders[[#This Row],[Product ID]],products[Product ID],products[Size kg])</f>
        <v>1</v>
      </c>
      <c r="L579">
        <f>_xlfn.XLOOKUP(orders[[#This Row],[Product ID]],products[Product ID],products[Unit Price])</f>
        <v>14.55</v>
      </c>
      <c r="M579">
        <f>orders[[#This Row],[Unit Price]]*orders[[#This Row],[Quantity]]</f>
        <v>58.2</v>
      </c>
      <c r="N579">
        <f>_xlfn.XLOOKUP(orders[[#This Row],[Product ID]],products[Product ID],products[Profit]) * orders[[#This Row],[Quantity]]</f>
        <v>7.5659999999999998</v>
      </c>
    </row>
    <row r="580" spans="1:14" x14ac:dyDescent="0.3">
      <c r="A580" t="s">
        <v>5781</v>
      </c>
      <c r="B580" s="1">
        <v>44720</v>
      </c>
      <c r="C580" t="s">
        <v>3093</v>
      </c>
      <c r="D580" t="s">
        <v>5332</v>
      </c>
      <c r="E580">
        <v>3</v>
      </c>
      <c r="F580" t="str">
        <f>_xlfn.XLOOKUP(orders[[#This Row],[Customer ID]],customers[Customer ID],customers[Customer Name])</f>
        <v>Tymon Zanetti</v>
      </c>
      <c r="G580" t="str">
        <f>IF(_xlfn.XLOOKUP(orders[[#This Row],[Customer ID]],customers[Customer ID],customers[Email])=0,"",_xlfn.XLOOKUP(orders[[#This Row],[Customer ID]],customers[Customer ID],customers[Email]))</f>
        <v>tzanettig2@gravatar.com</v>
      </c>
      <c r="H580" t="str">
        <f>_xlfn.XLOOKUP(orders[[#This Row],[Customer ID]],customers[Customer ID],customers[Country])</f>
        <v>Ireland</v>
      </c>
      <c r="I580" t="str">
        <f>_xlfn.XLOOKUP(orders[[#This Row],[Product ID]],products[Product ID],products[Coffee Type])</f>
        <v>Excelsa</v>
      </c>
      <c r="J580" t="str">
        <f>_xlfn.XLOOKUP(orders[[#This Row],[Product ID]],products[Product ID],products[Roast Type])</f>
        <v xml:space="preserve">Light </v>
      </c>
      <c r="K580" s="2">
        <f>_xlfn.XLOOKUP(orders[[#This Row],[Product ID]],products[Product ID],products[Size kg])</f>
        <v>0.2</v>
      </c>
      <c r="L580">
        <f>_xlfn.XLOOKUP(orders[[#This Row],[Product ID]],products[Product ID],products[Unit Price])</f>
        <v>4.4550000000000001</v>
      </c>
      <c r="M580">
        <f>orders[[#This Row],[Unit Price]]*orders[[#This Row],[Quantity]]</f>
        <v>13.365</v>
      </c>
      <c r="N580">
        <f>_xlfn.XLOOKUP(orders[[#This Row],[Product ID]],products[Product ID],products[Profit]) * orders[[#This Row],[Quantity]]</f>
        <v>1.47</v>
      </c>
    </row>
    <row r="581" spans="1:14" x14ac:dyDescent="0.3">
      <c r="A581" t="s">
        <v>5781</v>
      </c>
      <c r="B581" s="1">
        <v>44720</v>
      </c>
      <c r="C581" t="s">
        <v>3093</v>
      </c>
      <c r="D581" t="s">
        <v>5225</v>
      </c>
      <c r="E581">
        <v>5</v>
      </c>
      <c r="F581" t="str">
        <f>_xlfn.XLOOKUP(orders[[#This Row],[Customer ID]],customers[Customer ID],customers[Customer Name])</f>
        <v>Tymon Zanetti</v>
      </c>
      <c r="G581" t="str">
        <f>IF(_xlfn.XLOOKUP(orders[[#This Row],[Customer ID]],customers[Customer ID],customers[Email])=0,"",_xlfn.XLOOKUP(orders[[#This Row],[Customer ID]],customers[Customer ID],customers[Email]))</f>
        <v>tzanettig2@gravatar.com</v>
      </c>
      <c r="H581" t="str">
        <f>_xlfn.XLOOKUP(orders[[#This Row],[Customer ID]],customers[Customer ID],customers[Country])</f>
        <v>Ireland</v>
      </c>
      <c r="I581" t="str">
        <f>_xlfn.XLOOKUP(orders[[#This Row],[Product ID]],products[Product ID],products[Coffee Type])</f>
        <v>Arabica</v>
      </c>
      <c r="J581" t="str">
        <f>_xlfn.XLOOKUP(orders[[#This Row],[Product ID]],products[Product ID],products[Roast Type])</f>
        <v xml:space="preserve">Medium </v>
      </c>
      <c r="K581" s="2">
        <f>_xlfn.XLOOKUP(orders[[#This Row],[Product ID]],products[Product ID],products[Size kg])</f>
        <v>0.5</v>
      </c>
      <c r="L581">
        <f>_xlfn.XLOOKUP(orders[[#This Row],[Product ID]],products[Product ID],products[Unit Price])</f>
        <v>6.75</v>
      </c>
      <c r="M581">
        <f>orders[[#This Row],[Unit Price]]*orders[[#This Row],[Quantity]]</f>
        <v>33.75</v>
      </c>
      <c r="N581">
        <f>_xlfn.XLOOKUP(orders[[#This Row],[Product ID]],products[Product ID],products[Profit]) * orders[[#This Row],[Quantity]]</f>
        <v>3.0375000000000001</v>
      </c>
    </row>
    <row r="582" spans="1:14" x14ac:dyDescent="0.3">
      <c r="A582" t="s">
        <v>5782</v>
      </c>
      <c r="B582" s="1">
        <v>43965</v>
      </c>
      <c r="C582" t="s">
        <v>3105</v>
      </c>
      <c r="D582" t="s">
        <v>5267</v>
      </c>
      <c r="E582">
        <v>3</v>
      </c>
      <c r="F582" t="str">
        <f>_xlfn.XLOOKUP(orders[[#This Row],[Customer ID]],customers[Customer ID],customers[Customer Name])</f>
        <v>Reinaldos Kirtley</v>
      </c>
      <c r="G582" t="str">
        <f>IF(_xlfn.XLOOKUP(orders[[#This Row],[Customer ID]],customers[Customer ID],customers[Email])=0,"",_xlfn.XLOOKUP(orders[[#This Row],[Customer ID]],customers[Customer ID],customers[Email]))</f>
        <v>rkirtleyg4@hatena.ne.jp</v>
      </c>
      <c r="H582" t="str">
        <f>_xlfn.XLOOKUP(orders[[#This Row],[Customer ID]],customers[Customer ID],customers[Country])</f>
        <v>United States</v>
      </c>
      <c r="I582" t="str">
        <f>_xlfn.XLOOKUP(orders[[#This Row],[Product ID]],products[Product ID],products[Coffee Type])</f>
        <v>Excelsa</v>
      </c>
      <c r="J582" t="str">
        <f>_xlfn.XLOOKUP(orders[[#This Row],[Product ID]],products[Product ID],products[Roast Type])</f>
        <v xml:space="preserve">Light </v>
      </c>
      <c r="K582" s="2">
        <f>_xlfn.XLOOKUP(orders[[#This Row],[Product ID]],products[Product ID],products[Size kg])</f>
        <v>1</v>
      </c>
      <c r="L582">
        <f>_xlfn.XLOOKUP(orders[[#This Row],[Product ID]],products[Product ID],products[Unit Price])</f>
        <v>14.85</v>
      </c>
      <c r="M582">
        <f>orders[[#This Row],[Unit Price]]*orders[[#This Row],[Quantity]]</f>
        <v>44.55</v>
      </c>
      <c r="N582">
        <f>_xlfn.XLOOKUP(orders[[#This Row],[Product ID]],products[Product ID],products[Profit]) * orders[[#This Row],[Quantity]]</f>
        <v>4.9005000000000001</v>
      </c>
    </row>
    <row r="583" spans="1:14" x14ac:dyDescent="0.3">
      <c r="A583" t="s">
        <v>5783</v>
      </c>
      <c r="B583" s="1">
        <v>44190</v>
      </c>
      <c r="C583" t="s">
        <v>3110</v>
      </c>
      <c r="D583" t="s">
        <v>5289</v>
      </c>
      <c r="E583">
        <v>5</v>
      </c>
      <c r="F583" t="str">
        <f>_xlfn.XLOOKUP(orders[[#This Row],[Customer ID]],customers[Customer ID],customers[Customer Name])</f>
        <v>Carney Clemencet</v>
      </c>
      <c r="G583" t="str">
        <f>IF(_xlfn.XLOOKUP(orders[[#This Row],[Customer ID]],customers[Customer ID],customers[Email])=0,"",_xlfn.XLOOKUP(orders[[#This Row],[Customer ID]],customers[Customer ID],customers[Email]))</f>
        <v>cclemencetg5@weather.com</v>
      </c>
      <c r="H583" t="str">
        <f>_xlfn.XLOOKUP(orders[[#This Row],[Customer ID]],customers[Customer ID],customers[Country])</f>
        <v>United Kingdom</v>
      </c>
      <c r="I583" t="str">
        <f>_xlfn.XLOOKUP(orders[[#This Row],[Product ID]],products[Product ID],products[Coffee Type])</f>
        <v>Excelsa</v>
      </c>
      <c r="J583" t="str">
        <f>_xlfn.XLOOKUP(orders[[#This Row],[Product ID]],products[Product ID],products[Roast Type])</f>
        <v xml:space="preserve">Light </v>
      </c>
      <c r="K583" s="2">
        <f>_xlfn.XLOOKUP(orders[[#This Row],[Product ID]],products[Product ID],products[Size kg])</f>
        <v>0.5</v>
      </c>
      <c r="L583">
        <f>_xlfn.XLOOKUP(orders[[#This Row],[Product ID]],products[Product ID],products[Unit Price])</f>
        <v>8.91</v>
      </c>
      <c r="M583">
        <f>orders[[#This Row],[Unit Price]]*orders[[#This Row],[Quantity]]</f>
        <v>44.55</v>
      </c>
      <c r="N583">
        <f>_xlfn.XLOOKUP(orders[[#This Row],[Product ID]],products[Product ID],products[Profit]) * orders[[#This Row],[Quantity]]</f>
        <v>4.9005000000000001</v>
      </c>
    </row>
    <row r="584" spans="1:14" x14ac:dyDescent="0.3">
      <c r="A584" t="s">
        <v>5784</v>
      </c>
      <c r="B584" s="1">
        <v>44382</v>
      </c>
      <c r="C584" t="s">
        <v>3114</v>
      </c>
      <c r="D584" t="s">
        <v>5327</v>
      </c>
      <c r="E584">
        <v>5</v>
      </c>
      <c r="F584" t="str">
        <f>_xlfn.XLOOKUP(orders[[#This Row],[Customer ID]],customers[Customer ID],customers[Customer Name])</f>
        <v>Russell Donet</v>
      </c>
      <c r="G584" t="str">
        <f>IF(_xlfn.XLOOKUP(orders[[#This Row],[Customer ID]],customers[Customer ID],customers[Email])=0,"",_xlfn.XLOOKUP(orders[[#This Row],[Customer ID]],customers[Customer ID],customers[Email]))</f>
        <v>rdonetg6@oakley.com</v>
      </c>
      <c r="H584" t="str">
        <f>_xlfn.XLOOKUP(orders[[#This Row],[Customer ID]],customers[Customer ID],customers[Country])</f>
        <v>United States</v>
      </c>
      <c r="I584" t="str">
        <f>_xlfn.XLOOKUP(orders[[#This Row],[Product ID]],products[Product ID],products[Coffee Type])</f>
        <v>Excelsa</v>
      </c>
      <c r="J584" t="str">
        <f>_xlfn.XLOOKUP(orders[[#This Row],[Product ID]],products[Product ID],products[Roast Type])</f>
        <v xml:space="preserve">Dark </v>
      </c>
      <c r="K584" s="2">
        <f>_xlfn.XLOOKUP(orders[[#This Row],[Product ID]],products[Product ID],products[Size kg])</f>
        <v>1</v>
      </c>
      <c r="L584">
        <f>_xlfn.XLOOKUP(orders[[#This Row],[Product ID]],products[Product ID],products[Unit Price])</f>
        <v>12.15</v>
      </c>
      <c r="M584">
        <f>orders[[#This Row],[Unit Price]]*orders[[#This Row],[Quantity]]</f>
        <v>60.75</v>
      </c>
      <c r="N584">
        <f>_xlfn.XLOOKUP(orders[[#This Row],[Product ID]],products[Product ID],products[Profit]) * orders[[#This Row],[Quantity]]</f>
        <v>6.6825000000000001</v>
      </c>
    </row>
    <row r="585" spans="1:14" x14ac:dyDescent="0.3">
      <c r="A585" t="s">
        <v>5785</v>
      </c>
      <c r="B585" s="1">
        <v>43538</v>
      </c>
      <c r="C585" t="s">
        <v>3119</v>
      </c>
      <c r="D585" t="s">
        <v>5293</v>
      </c>
      <c r="E585">
        <v>1</v>
      </c>
      <c r="F585" t="str">
        <f>_xlfn.XLOOKUP(orders[[#This Row],[Customer ID]],customers[Customer ID],customers[Customer Name])</f>
        <v>Sidney Gawen</v>
      </c>
      <c r="G585" t="str">
        <f>IF(_xlfn.XLOOKUP(orders[[#This Row],[Customer ID]],customers[Customer ID],customers[Email])=0,"",_xlfn.XLOOKUP(orders[[#This Row],[Customer ID]],customers[Customer ID],customers[Email]))</f>
        <v>sgaweng7@creativecommons.org</v>
      </c>
      <c r="H585" t="str">
        <f>_xlfn.XLOOKUP(orders[[#This Row],[Customer ID]],customers[Customer ID],customers[Country])</f>
        <v>United States</v>
      </c>
      <c r="I585" t="str">
        <f>_xlfn.XLOOKUP(orders[[#This Row],[Product ID]],products[Product ID],products[Coffee Type])</f>
        <v>Robusta</v>
      </c>
      <c r="J585" t="str">
        <f>_xlfn.XLOOKUP(orders[[#This Row],[Product ID]],products[Product ID],products[Roast Type])</f>
        <v xml:space="preserve">Light </v>
      </c>
      <c r="K585" s="2">
        <f>_xlfn.XLOOKUP(orders[[#This Row],[Product ID]],products[Product ID],products[Size kg])</f>
        <v>0.2</v>
      </c>
      <c r="L585">
        <f>_xlfn.XLOOKUP(orders[[#This Row],[Product ID]],products[Product ID],products[Unit Price])</f>
        <v>3.585</v>
      </c>
      <c r="M585">
        <f>orders[[#This Row],[Unit Price]]*orders[[#This Row],[Quantity]]</f>
        <v>3.585</v>
      </c>
      <c r="N585">
        <f>_xlfn.XLOOKUP(orders[[#This Row],[Product ID]],products[Product ID],products[Profit]) * orders[[#This Row],[Quantity]]</f>
        <v>0.21510000000000001</v>
      </c>
    </row>
    <row r="586" spans="1:14" x14ac:dyDescent="0.3">
      <c r="A586" t="s">
        <v>5786</v>
      </c>
      <c r="B586" s="1">
        <v>44262</v>
      </c>
      <c r="C586" t="s">
        <v>3124</v>
      </c>
      <c r="D586" t="s">
        <v>5293</v>
      </c>
      <c r="E586">
        <v>6</v>
      </c>
      <c r="F586" t="str">
        <f>_xlfn.XLOOKUP(orders[[#This Row],[Customer ID]],customers[Customer ID],customers[Customer Name])</f>
        <v>Rickey Readie</v>
      </c>
      <c r="G586" t="str">
        <f>IF(_xlfn.XLOOKUP(orders[[#This Row],[Customer ID]],customers[Customer ID],customers[Email])=0,"",_xlfn.XLOOKUP(orders[[#This Row],[Customer ID]],customers[Customer ID],customers[Email]))</f>
        <v>rreadieg8@guardian.co.uk</v>
      </c>
      <c r="H586" t="str">
        <f>_xlfn.XLOOKUP(orders[[#This Row],[Customer ID]],customers[Customer ID],customers[Country])</f>
        <v>United States</v>
      </c>
      <c r="I586" t="str">
        <f>_xlfn.XLOOKUP(orders[[#This Row],[Product ID]],products[Product ID],products[Coffee Type])</f>
        <v>Robusta</v>
      </c>
      <c r="J586" t="str">
        <f>_xlfn.XLOOKUP(orders[[#This Row],[Product ID]],products[Product ID],products[Roast Type])</f>
        <v xml:space="preserve">Light </v>
      </c>
      <c r="K586" s="2">
        <f>_xlfn.XLOOKUP(orders[[#This Row],[Product ID]],products[Product ID],products[Size kg])</f>
        <v>0.2</v>
      </c>
      <c r="L586">
        <f>_xlfn.XLOOKUP(orders[[#This Row],[Product ID]],products[Product ID],products[Unit Price])</f>
        <v>3.585</v>
      </c>
      <c r="M586">
        <f>orders[[#This Row],[Unit Price]]*orders[[#This Row],[Quantity]]</f>
        <v>21.509999999999998</v>
      </c>
      <c r="N586">
        <f>_xlfn.XLOOKUP(orders[[#This Row],[Product ID]],products[Product ID],products[Profit]) * orders[[#This Row],[Quantity]]</f>
        <v>1.2906</v>
      </c>
    </row>
    <row r="587" spans="1:14" x14ac:dyDescent="0.3">
      <c r="A587" t="s">
        <v>5787</v>
      </c>
      <c r="B587" s="1">
        <v>44505</v>
      </c>
      <c r="C587" t="s">
        <v>3166</v>
      </c>
      <c r="D587" t="s">
        <v>5184</v>
      </c>
      <c r="E587">
        <v>2</v>
      </c>
      <c r="F587" t="str">
        <f>_xlfn.XLOOKUP(orders[[#This Row],[Customer ID]],customers[Customer ID],customers[Customer Name])</f>
        <v>Cody Verissimo</v>
      </c>
      <c r="G587" t="str">
        <f>IF(_xlfn.XLOOKUP(orders[[#This Row],[Customer ID]],customers[Customer ID],customers[Email])=0,"",_xlfn.XLOOKUP(orders[[#This Row],[Customer ID]],customers[Customer ID],customers[Email]))</f>
        <v>cverissimogh@theglobeandmail.com</v>
      </c>
      <c r="H587" t="str">
        <f>_xlfn.XLOOKUP(orders[[#This Row],[Customer ID]],customers[Customer ID],customers[Country])</f>
        <v>United Kingdom</v>
      </c>
      <c r="I587" t="str">
        <f>_xlfn.XLOOKUP(orders[[#This Row],[Product ID]],products[Product ID],products[Coffee Type])</f>
        <v>Excelsa</v>
      </c>
      <c r="J587" t="str">
        <f>_xlfn.XLOOKUP(orders[[#This Row],[Product ID]],products[Product ID],products[Roast Type])</f>
        <v xml:space="preserve">Medium </v>
      </c>
      <c r="K587" s="2">
        <f>_xlfn.XLOOKUP(orders[[#This Row],[Product ID]],products[Product ID],products[Size kg])</f>
        <v>0.5</v>
      </c>
      <c r="L587">
        <f>_xlfn.XLOOKUP(orders[[#This Row],[Product ID]],products[Product ID],products[Unit Price])</f>
        <v>8.25</v>
      </c>
      <c r="M587">
        <f>orders[[#This Row],[Unit Price]]*orders[[#This Row],[Quantity]]</f>
        <v>16.5</v>
      </c>
      <c r="N587">
        <f>_xlfn.XLOOKUP(orders[[#This Row],[Product ID]],products[Product ID],products[Profit]) * orders[[#This Row],[Quantity]]</f>
        <v>1.8149999999999999</v>
      </c>
    </row>
    <row r="588" spans="1:14" x14ac:dyDescent="0.3">
      <c r="A588" t="s">
        <v>5788</v>
      </c>
      <c r="B588" s="1">
        <v>43867</v>
      </c>
      <c r="C588" t="s">
        <v>3134</v>
      </c>
      <c r="D588" t="s">
        <v>5189</v>
      </c>
      <c r="E588">
        <v>3</v>
      </c>
      <c r="F588" t="str">
        <f>_xlfn.XLOOKUP(orders[[#This Row],[Customer ID]],customers[Customer ID],customers[Customer Name])</f>
        <v>Zilvia Claisse</v>
      </c>
      <c r="G588" t="str">
        <f>IF(_xlfn.XLOOKUP(orders[[#This Row],[Customer ID]],customers[Customer ID],customers[Email])=0,"",_xlfn.XLOOKUP(orders[[#This Row],[Customer ID]],customers[Customer ID],customers[Email]))</f>
        <v/>
      </c>
      <c r="H588" t="str">
        <f>_xlfn.XLOOKUP(orders[[#This Row],[Customer ID]],customers[Customer ID],customers[Country])</f>
        <v>United States</v>
      </c>
      <c r="I588" t="str">
        <f>_xlfn.XLOOKUP(orders[[#This Row],[Product ID]],products[Product ID],products[Coffee Type])</f>
        <v>Robusta</v>
      </c>
      <c r="J588" t="str">
        <f>_xlfn.XLOOKUP(orders[[#This Row],[Product ID]],products[Product ID],products[Roast Type])</f>
        <v xml:space="preserve">Light </v>
      </c>
      <c r="K588" s="2">
        <f>_xlfn.XLOOKUP(orders[[#This Row],[Product ID]],products[Product ID],products[Size kg])</f>
        <v>2.5</v>
      </c>
      <c r="L588">
        <f>_xlfn.XLOOKUP(orders[[#This Row],[Product ID]],products[Product ID],products[Unit Price])</f>
        <v>27.484999999999999</v>
      </c>
      <c r="M588">
        <f>orders[[#This Row],[Unit Price]]*orders[[#This Row],[Quantity]]</f>
        <v>82.454999999999998</v>
      </c>
      <c r="N588">
        <f>_xlfn.XLOOKUP(orders[[#This Row],[Product ID]],products[Product ID],products[Profit]) * orders[[#This Row],[Quantity]]</f>
        <v>4.9473000000000003</v>
      </c>
    </row>
    <row r="589" spans="1:14" x14ac:dyDescent="0.3">
      <c r="A589" t="s">
        <v>5789</v>
      </c>
      <c r="B589" s="1">
        <v>44267</v>
      </c>
      <c r="C589" t="s">
        <v>3138</v>
      </c>
      <c r="D589" t="s">
        <v>5259</v>
      </c>
      <c r="E589">
        <v>1</v>
      </c>
      <c r="F589" t="str">
        <f>_xlfn.XLOOKUP(orders[[#This Row],[Customer ID]],customers[Customer ID],customers[Customer Name])</f>
        <v>Bar O' Mahony</v>
      </c>
      <c r="G589" t="str">
        <f>IF(_xlfn.XLOOKUP(orders[[#This Row],[Customer ID]],customers[Customer ID],customers[Email])=0,"",_xlfn.XLOOKUP(orders[[#This Row],[Customer ID]],customers[Customer ID],customers[Email]))</f>
        <v>bogb@elpais.com</v>
      </c>
      <c r="H589" t="str">
        <f>_xlfn.XLOOKUP(orders[[#This Row],[Customer ID]],customers[Customer ID],customers[Country])</f>
        <v>United States</v>
      </c>
      <c r="I589" t="str">
        <f>_xlfn.XLOOKUP(orders[[#This Row],[Product ID]],products[Product ID],products[Coffee Type])</f>
        <v>Liberica</v>
      </c>
      <c r="J589" t="str">
        <f>_xlfn.XLOOKUP(orders[[#This Row],[Product ID]],products[Product ID],products[Roast Type])</f>
        <v xml:space="preserve">Dark </v>
      </c>
      <c r="K589" s="2">
        <f>_xlfn.XLOOKUP(orders[[#This Row],[Product ID]],products[Product ID],products[Size kg])</f>
        <v>0.5</v>
      </c>
      <c r="L589">
        <f>_xlfn.XLOOKUP(orders[[#This Row],[Product ID]],products[Product ID],products[Unit Price])</f>
        <v>7.77</v>
      </c>
      <c r="M589">
        <f>orders[[#This Row],[Unit Price]]*orders[[#This Row],[Quantity]]</f>
        <v>7.77</v>
      </c>
      <c r="N589">
        <f>_xlfn.XLOOKUP(orders[[#This Row],[Product ID]],products[Product ID],products[Profit]) * orders[[#This Row],[Quantity]]</f>
        <v>1.0101</v>
      </c>
    </row>
    <row r="590" spans="1:14" x14ac:dyDescent="0.3">
      <c r="A590" t="s">
        <v>5790</v>
      </c>
      <c r="B590" s="1">
        <v>44046</v>
      </c>
      <c r="C590" t="s">
        <v>3142</v>
      </c>
      <c r="D590" t="s">
        <v>5197</v>
      </c>
      <c r="E590">
        <v>2</v>
      </c>
      <c r="F590" t="str">
        <f>_xlfn.XLOOKUP(orders[[#This Row],[Customer ID]],customers[Customer ID],customers[Customer Name])</f>
        <v>Valenka Stansbury</v>
      </c>
      <c r="G590" t="str">
        <f>IF(_xlfn.XLOOKUP(orders[[#This Row],[Customer ID]],customers[Customer ID],customers[Email])=0,"",_xlfn.XLOOKUP(orders[[#This Row],[Customer ID]],customers[Customer ID],customers[Email]))</f>
        <v>vstansburygc@unblog.fr</v>
      </c>
      <c r="H590" t="str">
        <f>_xlfn.XLOOKUP(orders[[#This Row],[Customer ID]],customers[Customer ID],customers[Country])</f>
        <v>United States</v>
      </c>
      <c r="I590" t="str">
        <f>_xlfn.XLOOKUP(orders[[#This Row],[Product ID]],products[Product ID],products[Coffee Type])</f>
        <v>Robusta</v>
      </c>
      <c r="J590" t="str">
        <f>_xlfn.XLOOKUP(orders[[#This Row],[Product ID]],products[Product ID],products[Roast Type])</f>
        <v xml:space="preserve">Medium </v>
      </c>
      <c r="K590" s="2">
        <f>_xlfn.XLOOKUP(orders[[#This Row],[Product ID]],products[Product ID],products[Size kg])</f>
        <v>0.5</v>
      </c>
      <c r="L590">
        <f>_xlfn.XLOOKUP(orders[[#This Row],[Product ID]],products[Product ID],products[Unit Price])</f>
        <v>5.97</v>
      </c>
      <c r="M590">
        <f>orders[[#This Row],[Unit Price]]*orders[[#This Row],[Quantity]]</f>
        <v>11.94</v>
      </c>
      <c r="N590">
        <f>_xlfn.XLOOKUP(orders[[#This Row],[Product ID]],products[Product ID],products[Profit]) * orders[[#This Row],[Quantity]]</f>
        <v>0.71640000000000004</v>
      </c>
    </row>
    <row r="591" spans="1:14" x14ac:dyDescent="0.3">
      <c r="A591" t="s">
        <v>5791</v>
      </c>
      <c r="B591" s="1">
        <v>43671</v>
      </c>
      <c r="C591" t="s">
        <v>3147</v>
      </c>
      <c r="D591" t="s">
        <v>5202</v>
      </c>
      <c r="E591">
        <v>6</v>
      </c>
      <c r="F591" t="str">
        <f>_xlfn.XLOOKUP(orders[[#This Row],[Customer ID]],customers[Customer ID],customers[Customer Name])</f>
        <v>Daniel Heinonen</v>
      </c>
      <c r="G591" t="str">
        <f>IF(_xlfn.XLOOKUP(orders[[#This Row],[Customer ID]],customers[Customer ID],customers[Email])=0,"",_xlfn.XLOOKUP(orders[[#This Row],[Customer ID]],customers[Customer ID],customers[Email]))</f>
        <v>dheinonengd@printfriendly.com</v>
      </c>
      <c r="H591" t="str">
        <f>_xlfn.XLOOKUP(orders[[#This Row],[Customer ID]],customers[Customer ID],customers[Country])</f>
        <v>United States</v>
      </c>
      <c r="I591" t="str">
        <f>_xlfn.XLOOKUP(orders[[#This Row],[Product ID]],products[Product ID],products[Coffee Type])</f>
        <v>Excelsa</v>
      </c>
      <c r="J591" t="str">
        <f>_xlfn.XLOOKUP(orders[[#This Row],[Product ID]],products[Product ID],products[Roast Type])</f>
        <v xml:space="preserve">Light </v>
      </c>
      <c r="K591" s="2">
        <f>_xlfn.XLOOKUP(orders[[#This Row],[Product ID]],products[Product ID],products[Size kg])</f>
        <v>2.5</v>
      </c>
      <c r="L591">
        <f>_xlfn.XLOOKUP(orders[[#This Row],[Product ID]],products[Product ID],products[Unit Price])</f>
        <v>34.155000000000001</v>
      </c>
      <c r="M591">
        <f>orders[[#This Row],[Unit Price]]*orders[[#This Row],[Quantity]]</f>
        <v>204.93</v>
      </c>
      <c r="N591">
        <f>_xlfn.XLOOKUP(orders[[#This Row],[Product ID]],products[Product ID],products[Profit]) * orders[[#This Row],[Quantity]]</f>
        <v>22.542000000000002</v>
      </c>
    </row>
    <row r="592" spans="1:14" x14ac:dyDescent="0.3">
      <c r="A592" t="s">
        <v>5792</v>
      </c>
      <c r="B592" s="1">
        <v>43950</v>
      </c>
      <c r="C592" t="s">
        <v>3152</v>
      </c>
      <c r="D592" t="s">
        <v>5252</v>
      </c>
      <c r="E592">
        <v>2</v>
      </c>
      <c r="F592" t="str">
        <f>_xlfn.XLOOKUP(orders[[#This Row],[Customer ID]],customers[Customer ID],customers[Customer Name])</f>
        <v>Jewelle Shenton</v>
      </c>
      <c r="G592" t="str">
        <f>IF(_xlfn.XLOOKUP(orders[[#This Row],[Customer ID]],customers[Customer ID],customers[Email])=0,"",_xlfn.XLOOKUP(orders[[#This Row],[Customer ID]],customers[Customer ID],customers[Email]))</f>
        <v>jshentonge@google.com.hk</v>
      </c>
      <c r="H592" t="str">
        <f>_xlfn.XLOOKUP(orders[[#This Row],[Customer ID]],customers[Customer ID],customers[Country])</f>
        <v>United States</v>
      </c>
      <c r="I592" t="str">
        <f>_xlfn.XLOOKUP(orders[[#This Row],[Product ID]],products[Product ID],products[Coffee Type])</f>
        <v>Excelsa</v>
      </c>
      <c r="J592" t="str">
        <f>_xlfn.XLOOKUP(orders[[#This Row],[Product ID]],products[Product ID],products[Roast Type])</f>
        <v xml:space="preserve">Medium </v>
      </c>
      <c r="K592" s="2">
        <f>_xlfn.XLOOKUP(orders[[#This Row],[Product ID]],products[Product ID],products[Size kg])</f>
        <v>2.5</v>
      </c>
      <c r="L592">
        <f>_xlfn.XLOOKUP(orders[[#This Row],[Product ID]],products[Product ID],products[Unit Price])</f>
        <v>31.625</v>
      </c>
      <c r="M592">
        <f>orders[[#This Row],[Unit Price]]*orders[[#This Row],[Quantity]]</f>
        <v>63.25</v>
      </c>
      <c r="N592">
        <f>_xlfn.XLOOKUP(orders[[#This Row],[Product ID]],products[Product ID],products[Profit]) * orders[[#This Row],[Quantity]]</f>
        <v>6.9573999999999998</v>
      </c>
    </row>
    <row r="593" spans="1:14" x14ac:dyDescent="0.3">
      <c r="A593" t="s">
        <v>5793</v>
      </c>
      <c r="B593" s="1">
        <v>43587</v>
      </c>
      <c r="C593" t="s">
        <v>3157</v>
      </c>
      <c r="D593" t="s">
        <v>5245</v>
      </c>
      <c r="E593">
        <v>3</v>
      </c>
      <c r="F593" t="str">
        <f>_xlfn.XLOOKUP(orders[[#This Row],[Customer ID]],customers[Customer ID],customers[Customer Name])</f>
        <v>Jennifer Wilkisson</v>
      </c>
      <c r="G593" t="str">
        <f>IF(_xlfn.XLOOKUP(orders[[#This Row],[Customer ID]],customers[Customer ID],customers[Email])=0,"",_xlfn.XLOOKUP(orders[[#This Row],[Customer ID]],customers[Customer ID],customers[Email]))</f>
        <v>jwilkissongf@nba.com</v>
      </c>
      <c r="H593" t="str">
        <f>_xlfn.XLOOKUP(orders[[#This Row],[Customer ID]],customers[Customer ID],customers[Country])</f>
        <v>United States</v>
      </c>
      <c r="I593" t="str">
        <f>_xlfn.XLOOKUP(orders[[#This Row],[Product ID]],products[Product ID],products[Coffee Type])</f>
        <v>Robusta</v>
      </c>
      <c r="J593" t="str">
        <f>_xlfn.XLOOKUP(orders[[#This Row],[Product ID]],products[Product ID],products[Roast Type])</f>
        <v xml:space="preserve">Dark </v>
      </c>
      <c r="K593" s="2">
        <f>_xlfn.XLOOKUP(orders[[#This Row],[Product ID]],products[Product ID],products[Size kg])</f>
        <v>0.2</v>
      </c>
      <c r="L593">
        <f>_xlfn.XLOOKUP(orders[[#This Row],[Product ID]],products[Product ID],products[Unit Price])</f>
        <v>2.6850000000000001</v>
      </c>
      <c r="M593">
        <f>orders[[#This Row],[Unit Price]]*orders[[#This Row],[Quantity]]</f>
        <v>8.0549999999999997</v>
      </c>
      <c r="N593">
        <f>_xlfn.XLOOKUP(orders[[#This Row],[Product ID]],products[Product ID],products[Profit]) * orders[[#This Row],[Quantity]]</f>
        <v>0.48329999999999995</v>
      </c>
    </row>
    <row r="594" spans="1:14" x14ac:dyDescent="0.3">
      <c r="A594" t="s">
        <v>5794</v>
      </c>
      <c r="B594" s="1">
        <v>44437</v>
      </c>
      <c r="C594" t="s">
        <v>3162</v>
      </c>
      <c r="D594" t="s">
        <v>5286</v>
      </c>
      <c r="E594">
        <v>2</v>
      </c>
      <c r="F594" t="str">
        <f>_xlfn.XLOOKUP(orders[[#This Row],[Customer ID]],customers[Customer ID],customers[Customer Name])</f>
        <v>Kylie Mowat</v>
      </c>
      <c r="G594" t="str">
        <f>IF(_xlfn.XLOOKUP(orders[[#This Row],[Customer ID]],customers[Customer ID],customers[Email])=0,"",_xlfn.XLOOKUP(orders[[#This Row],[Customer ID]],customers[Customer ID],customers[Email]))</f>
        <v/>
      </c>
      <c r="H594" t="str">
        <f>_xlfn.XLOOKUP(orders[[#This Row],[Customer ID]],customers[Customer ID],customers[Country])</f>
        <v>United States</v>
      </c>
      <c r="I594" t="str">
        <f>_xlfn.XLOOKUP(orders[[#This Row],[Product ID]],products[Product ID],products[Coffee Type])</f>
        <v>Arabica</v>
      </c>
      <c r="J594" t="str">
        <f>_xlfn.XLOOKUP(orders[[#This Row],[Product ID]],products[Product ID],products[Roast Type])</f>
        <v xml:space="preserve">Medium </v>
      </c>
      <c r="K594" s="2">
        <f>_xlfn.XLOOKUP(orders[[#This Row],[Product ID]],products[Product ID],products[Size kg])</f>
        <v>2.5</v>
      </c>
      <c r="L594">
        <f>_xlfn.XLOOKUP(orders[[#This Row],[Product ID]],products[Product ID],products[Unit Price])</f>
        <v>25.875</v>
      </c>
      <c r="M594">
        <f>orders[[#This Row],[Unit Price]]*orders[[#This Row],[Quantity]]</f>
        <v>51.75</v>
      </c>
      <c r="N594">
        <f>_xlfn.XLOOKUP(orders[[#This Row],[Product ID]],products[Product ID],products[Profit]) * orders[[#This Row],[Quantity]]</f>
        <v>4.6574</v>
      </c>
    </row>
    <row r="595" spans="1:14" x14ac:dyDescent="0.3">
      <c r="A595" t="s">
        <v>5795</v>
      </c>
      <c r="B595" s="1">
        <v>43903</v>
      </c>
      <c r="C595" t="s">
        <v>3166</v>
      </c>
      <c r="D595" t="s">
        <v>5471</v>
      </c>
      <c r="E595">
        <v>1</v>
      </c>
      <c r="F595" t="str">
        <f>_xlfn.XLOOKUP(orders[[#This Row],[Customer ID]],customers[Customer ID],customers[Customer Name])</f>
        <v>Cody Verissimo</v>
      </c>
      <c r="G595" t="str">
        <f>IF(_xlfn.XLOOKUP(orders[[#This Row],[Customer ID]],customers[Customer ID],customers[Email])=0,"",_xlfn.XLOOKUP(orders[[#This Row],[Customer ID]],customers[Customer ID],customers[Email]))</f>
        <v>cverissimogh@theglobeandmail.com</v>
      </c>
      <c r="H595" t="str">
        <f>_xlfn.XLOOKUP(orders[[#This Row],[Customer ID]],customers[Customer ID],customers[Country])</f>
        <v>United Kingdom</v>
      </c>
      <c r="I595" t="str">
        <f>_xlfn.XLOOKUP(orders[[#This Row],[Product ID]],products[Product ID],products[Coffee Type])</f>
        <v>Excelsa</v>
      </c>
      <c r="J595" t="str">
        <f>_xlfn.XLOOKUP(orders[[#This Row],[Product ID]],products[Product ID],products[Roast Type])</f>
        <v xml:space="preserve">Dark </v>
      </c>
      <c r="K595" s="2">
        <f>_xlfn.XLOOKUP(orders[[#This Row],[Product ID]],products[Product ID],products[Size kg])</f>
        <v>2.5</v>
      </c>
      <c r="L595">
        <f>_xlfn.XLOOKUP(orders[[#This Row],[Product ID]],products[Product ID],products[Unit Price])</f>
        <v>27.945</v>
      </c>
      <c r="M595">
        <f>orders[[#This Row],[Unit Price]]*orders[[#This Row],[Quantity]]</f>
        <v>27.945</v>
      </c>
      <c r="N595">
        <f>_xlfn.XLOOKUP(orders[[#This Row],[Product ID]],products[Product ID],products[Profit]) * orders[[#This Row],[Quantity]]</f>
        <v>3.0739999999999998</v>
      </c>
    </row>
    <row r="596" spans="1:14" x14ac:dyDescent="0.3">
      <c r="A596" t="s">
        <v>5796</v>
      </c>
      <c r="B596" s="1">
        <v>43512</v>
      </c>
      <c r="C596" t="s">
        <v>3170</v>
      </c>
      <c r="D596" t="s">
        <v>5306</v>
      </c>
      <c r="E596">
        <v>2</v>
      </c>
      <c r="F596" t="str">
        <f>_xlfn.XLOOKUP(orders[[#This Row],[Customer ID]],customers[Customer ID],customers[Customer Name])</f>
        <v>Gabriel Starcks</v>
      </c>
      <c r="G596" t="str">
        <f>IF(_xlfn.XLOOKUP(orders[[#This Row],[Customer ID]],customers[Customer ID],customers[Email])=0,"",_xlfn.XLOOKUP(orders[[#This Row],[Customer ID]],customers[Customer ID],customers[Email]))</f>
        <v>gstarcksgi@abc.net.au</v>
      </c>
      <c r="H596" t="str">
        <f>_xlfn.XLOOKUP(orders[[#This Row],[Customer ID]],customers[Customer ID],customers[Country])</f>
        <v>United States</v>
      </c>
      <c r="I596" t="str">
        <f>_xlfn.XLOOKUP(orders[[#This Row],[Product ID]],products[Product ID],products[Coffee Type])</f>
        <v>Arabica</v>
      </c>
      <c r="J596" t="str">
        <f>_xlfn.XLOOKUP(orders[[#This Row],[Product ID]],products[Product ID],products[Roast Type])</f>
        <v xml:space="preserve">Light </v>
      </c>
      <c r="K596" s="2">
        <f>_xlfn.XLOOKUP(orders[[#This Row],[Product ID]],products[Product ID],products[Size kg])</f>
        <v>2.5</v>
      </c>
      <c r="L596">
        <f>_xlfn.XLOOKUP(orders[[#This Row],[Product ID]],products[Product ID],products[Unit Price])</f>
        <v>29.785</v>
      </c>
      <c r="M596">
        <f>orders[[#This Row],[Unit Price]]*orders[[#This Row],[Quantity]]</f>
        <v>59.57</v>
      </c>
      <c r="N596">
        <f>_xlfn.XLOOKUP(orders[[#This Row],[Product ID]],products[Product ID],products[Profit]) * orders[[#This Row],[Quantity]]</f>
        <v>5.3612000000000002</v>
      </c>
    </row>
    <row r="597" spans="1:14" x14ac:dyDescent="0.3">
      <c r="A597" t="s">
        <v>5797</v>
      </c>
      <c r="B597" s="1">
        <v>44527</v>
      </c>
      <c r="C597" t="s">
        <v>3175</v>
      </c>
      <c r="D597" t="s">
        <v>5267</v>
      </c>
      <c r="E597">
        <v>1</v>
      </c>
      <c r="F597" t="str">
        <f>_xlfn.XLOOKUP(orders[[#This Row],[Customer ID]],customers[Customer ID],customers[Customer Name])</f>
        <v>Darby Dummer</v>
      </c>
      <c r="G597" t="str">
        <f>IF(_xlfn.XLOOKUP(orders[[#This Row],[Customer ID]],customers[Customer ID],customers[Email])=0,"",_xlfn.XLOOKUP(orders[[#This Row],[Customer ID]],customers[Customer ID],customers[Email]))</f>
        <v/>
      </c>
      <c r="H597" t="str">
        <f>_xlfn.XLOOKUP(orders[[#This Row],[Customer ID]],customers[Customer ID],customers[Country])</f>
        <v>United Kingdom</v>
      </c>
      <c r="I597" t="str">
        <f>_xlfn.XLOOKUP(orders[[#This Row],[Product ID]],products[Product ID],products[Coffee Type])</f>
        <v>Excelsa</v>
      </c>
      <c r="J597" t="str">
        <f>_xlfn.XLOOKUP(orders[[#This Row],[Product ID]],products[Product ID],products[Roast Type])</f>
        <v xml:space="preserve">Light </v>
      </c>
      <c r="K597" s="2">
        <f>_xlfn.XLOOKUP(orders[[#This Row],[Product ID]],products[Product ID],products[Size kg])</f>
        <v>1</v>
      </c>
      <c r="L597">
        <f>_xlfn.XLOOKUP(orders[[#This Row],[Product ID]],products[Product ID],products[Unit Price])</f>
        <v>14.85</v>
      </c>
      <c r="M597">
        <f>orders[[#This Row],[Unit Price]]*orders[[#This Row],[Quantity]]</f>
        <v>14.85</v>
      </c>
      <c r="N597">
        <f>_xlfn.XLOOKUP(orders[[#This Row],[Product ID]],products[Product ID],products[Profit]) * orders[[#This Row],[Quantity]]</f>
        <v>1.6335</v>
      </c>
    </row>
    <row r="598" spans="1:14" x14ac:dyDescent="0.3">
      <c r="A598" t="s">
        <v>5798</v>
      </c>
      <c r="B598" s="1">
        <v>44523</v>
      </c>
      <c r="C598" t="s">
        <v>3180</v>
      </c>
      <c r="D598" t="s">
        <v>5225</v>
      </c>
      <c r="E598">
        <v>5</v>
      </c>
      <c r="F598" t="str">
        <f>_xlfn.XLOOKUP(orders[[#This Row],[Customer ID]],customers[Customer ID],customers[Customer Name])</f>
        <v>Kienan Scholard</v>
      </c>
      <c r="G598" t="str">
        <f>IF(_xlfn.XLOOKUP(orders[[#This Row],[Customer ID]],customers[Customer ID],customers[Email])=0,"",_xlfn.XLOOKUP(orders[[#This Row],[Customer ID]],customers[Customer ID],customers[Email]))</f>
        <v>kscholardgk@sbwire.com</v>
      </c>
      <c r="H598" t="str">
        <f>_xlfn.XLOOKUP(orders[[#This Row],[Customer ID]],customers[Customer ID],customers[Country])</f>
        <v>United States</v>
      </c>
      <c r="I598" t="str">
        <f>_xlfn.XLOOKUP(orders[[#This Row],[Product ID]],products[Product ID],products[Coffee Type])</f>
        <v>Arabica</v>
      </c>
      <c r="J598" t="str">
        <f>_xlfn.XLOOKUP(orders[[#This Row],[Product ID]],products[Product ID],products[Roast Type])</f>
        <v xml:space="preserve">Medium </v>
      </c>
      <c r="K598" s="2">
        <f>_xlfn.XLOOKUP(orders[[#This Row],[Product ID]],products[Product ID],products[Size kg])</f>
        <v>0.5</v>
      </c>
      <c r="L598">
        <f>_xlfn.XLOOKUP(orders[[#This Row],[Product ID]],products[Product ID],products[Unit Price])</f>
        <v>6.75</v>
      </c>
      <c r="M598">
        <f>orders[[#This Row],[Unit Price]]*orders[[#This Row],[Quantity]]</f>
        <v>33.75</v>
      </c>
      <c r="N598">
        <f>_xlfn.XLOOKUP(orders[[#This Row],[Product ID]],products[Product ID],products[Profit]) * orders[[#This Row],[Quantity]]</f>
        <v>3.0375000000000001</v>
      </c>
    </row>
    <row r="599" spans="1:14" x14ac:dyDescent="0.3">
      <c r="A599" t="s">
        <v>5799</v>
      </c>
      <c r="B599" s="1">
        <v>44532</v>
      </c>
      <c r="C599" t="s">
        <v>3185</v>
      </c>
      <c r="D599" t="s">
        <v>5247</v>
      </c>
      <c r="E599">
        <v>4</v>
      </c>
      <c r="F599" t="str">
        <f>_xlfn.XLOOKUP(orders[[#This Row],[Customer ID]],customers[Customer ID],customers[Customer Name])</f>
        <v>Bo Kindley</v>
      </c>
      <c r="G599" t="str">
        <f>IF(_xlfn.XLOOKUP(orders[[#This Row],[Customer ID]],customers[Customer ID],customers[Email])=0,"",_xlfn.XLOOKUP(orders[[#This Row],[Customer ID]],customers[Customer ID],customers[Email]))</f>
        <v>bkindleygl@wikimedia.org</v>
      </c>
      <c r="H599" t="str">
        <f>_xlfn.XLOOKUP(orders[[#This Row],[Customer ID]],customers[Customer ID],customers[Country])</f>
        <v>United States</v>
      </c>
      <c r="I599" t="str">
        <f>_xlfn.XLOOKUP(orders[[#This Row],[Product ID]],products[Product ID],products[Coffee Type])</f>
        <v>Liberica</v>
      </c>
      <c r="J599" t="str">
        <f>_xlfn.XLOOKUP(orders[[#This Row],[Product ID]],products[Product ID],products[Roast Type])</f>
        <v xml:space="preserve">Light </v>
      </c>
      <c r="K599" s="2">
        <f>_xlfn.XLOOKUP(orders[[#This Row],[Product ID]],products[Product ID],products[Size kg])</f>
        <v>2.5</v>
      </c>
      <c r="L599">
        <f>_xlfn.XLOOKUP(orders[[#This Row],[Product ID]],products[Product ID],products[Unit Price])</f>
        <v>36.454999999999998</v>
      </c>
      <c r="M599">
        <f>orders[[#This Row],[Unit Price]]*orders[[#This Row],[Quantity]]</f>
        <v>145.82</v>
      </c>
      <c r="N599">
        <f>_xlfn.XLOOKUP(orders[[#This Row],[Product ID]],products[Product ID],products[Profit]) * orders[[#This Row],[Quantity]]</f>
        <v>18.956399999999999</v>
      </c>
    </row>
    <row r="600" spans="1:14" x14ac:dyDescent="0.3">
      <c r="A600" t="s">
        <v>5800</v>
      </c>
      <c r="B600" s="1">
        <v>43471</v>
      </c>
      <c r="C600" t="s">
        <v>3190</v>
      </c>
      <c r="D600" t="s">
        <v>5281</v>
      </c>
      <c r="E600">
        <v>4</v>
      </c>
      <c r="F600" t="str">
        <f>_xlfn.XLOOKUP(orders[[#This Row],[Customer ID]],customers[Customer ID],customers[Customer Name])</f>
        <v>Krissie Hammett</v>
      </c>
      <c r="G600" t="str">
        <f>IF(_xlfn.XLOOKUP(orders[[#This Row],[Customer ID]],customers[Customer ID],customers[Email])=0,"",_xlfn.XLOOKUP(orders[[#This Row],[Customer ID]],customers[Customer ID],customers[Email]))</f>
        <v>khammettgm@dmoz.org</v>
      </c>
      <c r="H600" t="str">
        <f>_xlfn.XLOOKUP(orders[[#This Row],[Customer ID]],customers[Customer ID],customers[Country])</f>
        <v>United States</v>
      </c>
      <c r="I600" t="str">
        <f>_xlfn.XLOOKUP(orders[[#This Row],[Product ID]],products[Product ID],products[Coffee Type])</f>
        <v>Robusta</v>
      </c>
      <c r="J600" t="str">
        <f>_xlfn.XLOOKUP(orders[[#This Row],[Product ID]],products[Product ID],products[Roast Type])</f>
        <v xml:space="preserve">Medium </v>
      </c>
      <c r="K600" s="2">
        <f>_xlfn.XLOOKUP(orders[[#This Row],[Product ID]],products[Product ID],products[Size kg])</f>
        <v>0.2</v>
      </c>
      <c r="L600">
        <f>_xlfn.XLOOKUP(orders[[#This Row],[Product ID]],products[Product ID],products[Unit Price])</f>
        <v>2.9849999999999999</v>
      </c>
      <c r="M600">
        <f>orders[[#This Row],[Unit Price]]*orders[[#This Row],[Quantity]]</f>
        <v>11.94</v>
      </c>
      <c r="N600">
        <f>_xlfn.XLOOKUP(orders[[#This Row],[Product ID]],products[Product ID],products[Profit]) * orders[[#This Row],[Quantity]]</f>
        <v>0.71640000000000004</v>
      </c>
    </row>
    <row r="601" spans="1:14" x14ac:dyDescent="0.3">
      <c r="A601" t="s">
        <v>5801</v>
      </c>
      <c r="B601" s="1">
        <v>44321</v>
      </c>
      <c r="C601" t="s">
        <v>3195</v>
      </c>
      <c r="D601" t="s">
        <v>5217</v>
      </c>
      <c r="E601">
        <v>4</v>
      </c>
      <c r="F601" t="str">
        <f>_xlfn.XLOOKUP(orders[[#This Row],[Customer ID]],customers[Customer ID],customers[Customer Name])</f>
        <v>Alisha Hulburt</v>
      </c>
      <c r="G601" t="str">
        <f>IF(_xlfn.XLOOKUP(orders[[#This Row],[Customer ID]],customers[Customer ID],customers[Email])=0,"",_xlfn.XLOOKUP(orders[[#This Row],[Customer ID]],customers[Customer ID],customers[Email]))</f>
        <v>ahulburtgn@fda.gov</v>
      </c>
      <c r="H601" t="str">
        <f>_xlfn.XLOOKUP(orders[[#This Row],[Customer ID]],customers[Customer ID],customers[Country])</f>
        <v>United States</v>
      </c>
      <c r="I601" t="str">
        <f>_xlfn.XLOOKUP(orders[[#This Row],[Product ID]],products[Product ID],products[Coffee Type])</f>
        <v>Arabica</v>
      </c>
      <c r="J601" t="str">
        <f>_xlfn.XLOOKUP(orders[[#This Row],[Product ID]],products[Product ID],products[Roast Type])</f>
        <v xml:space="preserve">Dark </v>
      </c>
      <c r="K601" s="2">
        <f>_xlfn.XLOOKUP(orders[[#This Row],[Product ID]],products[Product ID],products[Size kg])</f>
        <v>0.2</v>
      </c>
      <c r="L601">
        <f>_xlfn.XLOOKUP(orders[[#This Row],[Product ID]],products[Product ID],products[Unit Price])</f>
        <v>2.9849999999999999</v>
      </c>
      <c r="M601">
        <f>orders[[#This Row],[Unit Price]]*orders[[#This Row],[Quantity]]</f>
        <v>11.94</v>
      </c>
      <c r="N601">
        <f>_xlfn.XLOOKUP(orders[[#This Row],[Product ID]],products[Product ID],products[Profit]) * orders[[#This Row],[Quantity]]</f>
        <v>1.0744</v>
      </c>
    </row>
    <row r="602" spans="1:14" x14ac:dyDescent="0.3">
      <c r="A602" t="s">
        <v>5802</v>
      </c>
      <c r="B602" s="1">
        <v>44492</v>
      </c>
      <c r="C602" t="s">
        <v>3199</v>
      </c>
      <c r="D602" t="s">
        <v>5259</v>
      </c>
      <c r="E602">
        <v>1</v>
      </c>
      <c r="F602" t="str">
        <f>_xlfn.XLOOKUP(orders[[#This Row],[Customer ID]],customers[Customer ID],customers[Customer Name])</f>
        <v>Peyter Lauritzen</v>
      </c>
      <c r="G602" t="str">
        <f>IF(_xlfn.XLOOKUP(orders[[#This Row],[Customer ID]],customers[Customer ID],customers[Email])=0,"",_xlfn.XLOOKUP(orders[[#This Row],[Customer ID]],customers[Customer ID],customers[Email]))</f>
        <v>plauritzengo@photobucket.com</v>
      </c>
      <c r="H602" t="str">
        <f>_xlfn.XLOOKUP(orders[[#This Row],[Customer ID]],customers[Customer ID],customers[Country])</f>
        <v>United States</v>
      </c>
      <c r="I602" t="str">
        <f>_xlfn.XLOOKUP(orders[[#This Row],[Product ID]],products[Product ID],products[Coffee Type])</f>
        <v>Liberica</v>
      </c>
      <c r="J602" t="str">
        <f>_xlfn.XLOOKUP(orders[[#This Row],[Product ID]],products[Product ID],products[Roast Type])</f>
        <v xml:space="preserve">Dark </v>
      </c>
      <c r="K602" s="2">
        <f>_xlfn.XLOOKUP(orders[[#This Row],[Product ID]],products[Product ID],products[Size kg])</f>
        <v>0.5</v>
      </c>
      <c r="L602">
        <f>_xlfn.XLOOKUP(orders[[#This Row],[Product ID]],products[Product ID],products[Unit Price])</f>
        <v>7.77</v>
      </c>
      <c r="M602">
        <f>orders[[#This Row],[Unit Price]]*orders[[#This Row],[Quantity]]</f>
        <v>7.77</v>
      </c>
      <c r="N602">
        <f>_xlfn.XLOOKUP(orders[[#This Row],[Product ID]],products[Product ID],products[Profit]) * orders[[#This Row],[Quantity]]</f>
        <v>1.0101</v>
      </c>
    </row>
    <row r="603" spans="1:14" x14ac:dyDescent="0.3">
      <c r="A603" t="s">
        <v>5803</v>
      </c>
      <c r="B603" s="1">
        <v>43815</v>
      </c>
      <c r="C603" t="s">
        <v>3204</v>
      </c>
      <c r="D603" t="s">
        <v>5189</v>
      </c>
      <c r="E603">
        <v>4</v>
      </c>
      <c r="F603" t="str">
        <f>_xlfn.XLOOKUP(orders[[#This Row],[Customer ID]],customers[Customer ID],customers[Customer Name])</f>
        <v>Aurelia Burgwin</v>
      </c>
      <c r="G603" t="str">
        <f>IF(_xlfn.XLOOKUP(orders[[#This Row],[Customer ID]],customers[Customer ID],customers[Email])=0,"",_xlfn.XLOOKUP(orders[[#This Row],[Customer ID]],customers[Customer ID],customers[Email]))</f>
        <v>aburgwingp@redcross.org</v>
      </c>
      <c r="H603" t="str">
        <f>_xlfn.XLOOKUP(orders[[#This Row],[Customer ID]],customers[Customer ID],customers[Country])</f>
        <v>United States</v>
      </c>
      <c r="I603" t="str">
        <f>_xlfn.XLOOKUP(orders[[#This Row],[Product ID]],products[Product ID],products[Coffee Type])</f>
        <v>Robusta</v>
      </c>
      <c r="J603" t="str">
        <f>_xlfn.XLOOKUP(orders[[#This Row],[Product ID]],products[Product ID],products[Roast Type])</f>
        <v xml:space="preserve">Light </v>
      </c>
      <c r="K603" s="2">
        <f>_xlfn.XLOOKUP(orders[[#This Row],[Product ID]],products[Product ID],products[Size kg])</f>
        <v>2.5</v>
      </c>
      <c r="L603">
        <f>_xlfn.XLOOKUP(orders[[#This Row],[Product ID]],products[Product ID],products[Unit Price])</f>
        <v>27.484999999999999</v>
      </c>
      <c r="M603">
        <f>orders[[#This Row],[Unit Price]]*orders[[#This Row],[Quantity]]</f>
        <v>109.94</v>
      </c>
      <c r="N603">
        <f>_xlfn.XLOOKUP(orders[[#This Row],[Product ID]],products[Product ID],products[Profit]) * orders[[#This Row],[Quantity]]</f>
        <v>6.5964</v>
      </c>
    </row>
    <row r="604" spans="1:14" x14ac:dyDescent="0.3">
      <c r="A604" t="s">
        <v>5804</v>
      </c>
      <c r="B604" s="1">
        <v>43603</v>
      </c>
      <c r="C604" t="s">
        <v>3209</v>
      </c>
      <c r="D604" t="s">
        <v>5332</v>
      </c>
      <c r="E604">
        <v>5</v>
      </c>
      <c r="F604" t="str">
        <f>_xlfn.XLOOKUP(orders[[#This Row],[Customer ID]],customers[Customer ID],customers[Customer Name])</f>
        <v>Emalee Rolin</v>
      </c>
      <c r="G604" t="str">
        <f>IF(_xlfn.XLOOKUP(orders[[#This Row],[Customer ID]],customers[Customer ID],customers[Email])=0,"",_xlfn.XLOOKUP(orders[[#This Row],[Customer ID]],customers[Customer ID],customers[Email]))</f>
        <v>erolingq@google.fr</v>
      </c>
      <c r="H604" t="str">
        <f>_xlfn.XLOOKUP(orders[[#This Row],[Customer ID]],customers[Customer ID],customers[Country])</f>
        <v>United States</v>
      </c>
      <c r="I604" t="str">
        <f>_xlfn.XLOOKUP(orders[[#This Row],[Product ID]],products[Product ID],products[Coffee Type])</f>
        <v>Excelsa</v>
      </c>
      <c r="J604" t="str">
        <f>_xlfn.XLOOKUP(orders[[#This Row],[Product ID]],products[Product ID],products[Roast Type])</f>
        <v xml:space="preserve">Light </v>
      </c>
      <c r="K604" s="2">
        <f>_xlfn.XLOOKUP(orders[[#This Row],[Product ID]],products[Product ID],products[Size kg])</f>
        <v>0.2</v>
      </c>
      <c r="L604">
        <f>_xlfn.XLOOKUP(orders[[#This Row],[Product ID]],products[Product ID],products[Unit Price])</f>
        <v>4.4550000000000001</v>
      </c>
      <c r="M604">
        <f>orders[[#This Row],[Unit Price]]*orders[[#This Row],[Quantity]]</f>
        <v>22.274999999999999</v>
      </c>
      <c r="N604">
        <f>_xlfn.XLOOKUP(orders[[#This Row],[Product ID]],products[Product ID],products[Profit]) * orders[[#This Row],[Quantity]]</f>
        <v>2.4500000000000002</v>
      </c>
    </row>
    <row r="605" spans="1:14" x14ac:dyDescent="0.3">
      <c r="A605" t="s">
        <v>5805</v>
      </c>
      <c r="B605" s="1">
        <v>43660</v>
      </c>
      <c r="C605" t="s">
        <v>3214</v>
      </c>
      <c r="D605" t="s">
        <v>5281</v>
      </c>
      <c r="E605">
        <v>3</v>
      </c>
      <c r="F605" t="str">
        <f>_xlfn.XLOOKUP(orders[[#This Row],[Customer ID]],customers[Customer ID],customers[Customer Name])</f>
        <v>Donavon Fowle</v>
      </c>
      <c r="G605" t="str">
        <f>IF(_xlfn.XLOOKUP(orders[[#This Row],[Customer ID]],customers[Customer ID],customers[Email])=0,"",_xlfn.XLOOKUP(orders[[#This Row],[Customer ID]],customers[Customer ID],customers[Email]))</f>
        <v>dfowlegr@epa.gov</v>
      </c>
      <c r="H605" t="str">
        <f>_xlfn.XLOOKUP(orders[[#This Row],[Customer ID]],customers[Customer ID],customers[Country])</f>
        <v>United States</v>
      </c>
      <c r="I605" t="str">
        <f>_xlfn.XLOOKUP(orders[[#This Row],[Product ID]],products[Product ID],products[Coffee Type])</f>
        <v>Robusta</v>
      </c>
      <c r="J605" t="str">
        <f>_xlfn.XLOOKUP(orders[[#This Row],[Product ID]],products[Product ID],products[Roast Type])</f>
        <v xml:space="preserve">Medium </v>
      </c>
      <c r="K605" s="2">
        <f>_xlfn.XLOOKUP(orders[[#This Row],[Product ID]],products[Product ID],products[Size kg])</f>
        <v>0.2</v>
      </c>
      <c r="L605">
        <f>_xlfn.XLOOKUP(orders[[#This Row],[Product ID]],products[Product ID],products[Unit Price])</f>
        <v>2.9849999999999999</v>
      </c>
      <c r="M605">
        <f>orders[[#This Row],[Unit Price]]*orders[[#This Row],[Quantity]]</f>
        <v>8.9550000000000001</v>
      </c>
      <c r="N605">
        <f>_xlfn.XLOOKUP(orders[[#This Row],[Product ID]],products[Product ID],products[Profit]) * orders[[#This Row],[Quantity]]</f>
        <v>0.5373</v>
      </c>
    </row>
    <row r="606" spans="1:14" x14ac:dyDescent="0.3">
      <c r="A606" t="s">
        <v>5806</v>
      </c>
      <c r="B606" s="1">
        <v>44148</v>
      </c>
      <c r="C606" t="s">
        <v>3218</v>
      </c>
      <c r="D606" t="s">
        <v>5250</v>
      </c>
      <c r="E606">
        <v>4</v>
      </c>
      <c r="F606" t="str">
        <f>_xlfn.XLOOKUP(orders[[#This Row],[Customer ID]],customers[Customer ID],customers[Customer Name])</f>
        <v>Jorge Bettison</v>
      </c>
      <c r="G606" t="str">
        <f>IF(_xlfn.XLOOKUP(orders[[#This Row],[Customer ID]],customers[Customer ID],customers[Email])=0,"",_xlfn.XLOOKUP(orders[[#This Row],[Customer ID]],customers[Customer ID],customers[Email]))</f>
        <v/>
      </c>
      <c r="H606" t="str">
        <f>_xlfn.XLOOKUP(orders[[#This Row],[Customer ID]],customers[Customer ID],customers[Country])</f>
        <v>Ireland</v>
      </c>
      <c r="I606" t="str">
        <f>_xlfn.XLOOKUP(orders[[#This Row],[Product ID]],products[Product ID],products[Coffee Type])</f>
        <v>Liberica</v>
      </c>
      <c r="J606" t="str">
        <f>_xlfn.XLOOKUP(orders[[#This Row],[Product ID]],products[Product ID],products[Roast Type])</f>
        <v xml:space="preserve">Dark </v>
      </c>
      <c r="K606" s="2">
        <f>_xlfn.XLOOKUP(orders[[#This Row],[Product ID]],products[Product ID],products[Size kg])</f>
        <v>2.5</v>
      </c>
      <c r="L606">
        <f>_xlfn.XLOOKUP(orders[[#This Row],[Product ID]],products[Product ID],products[Unit Price])</f>
        <v>29.785</v>
      </c>
      <c r="M606">
        <f>orders[[#This Row],[Unit Price]]*orders[[#This Row],[Quantity]]</f>
        <v>119.14</v>
      </c>
      <c r="N606">
        <f>_xlfn.XLOOKUP(orders[[#This Row],[Product ID]],products[Product ID],products[Profit]) * orders[[#This Row],[Quantity]]</f>
        <v>15.488</v>
      </c>
    </row>
    <row r="607" spans="1:14" x14ac:dyDescent="0.3">
      <c r="A607" t="s">
        <v>5807</v>
      </c>
      <c r="B607" s="1">
        <v>44028</v>
      </c>
      <c r="C607" t="s">
        <v>3222</v>
      </c>
      <c r="D607" t="s">
        <v>5306</v>
      </c>
      <c r="E607">
        <v>5</v>
      </c>
      <c r="F607" t="str">
        <f>_xlfn.XLOOKUP(orders[[#This Row],[Customer ID]],customers[Customer ID],customers[Customer Name])</f>
        <v>Wang Powlesland</v>
      </c>
      <c r="G607" t="str">
        <f>IF(_xlfn.XLOOKUP(orders[[#This Row],[Customer ID]],customers[Customer ID],customers[Email])=0,"",_xlfn.XLOOKUP(orders[[#This Row],[Customer ID]],customers[Customer ID],customers[Email]))</f>
        <v>wpowleslandgt@soundcloud.com</v>
      </c>
      <c r="H607" t="str">
        <f>_xlfn.XLOOKUP(orders[[#This Row],[Customer ID]],customers[Customer ID],customers[Country])</f>
        <v>United States</v>
      </c>
      <c r="I607" t="str">
        <f>_xlfn.XLOOKUP(orders[[#This Row],[Product ID]],products[Product ID],products[Coffee Type])</f>
        <v>Arabica</v>
      </c>
      <c r="J607" t="str">
        <f>_xlfn.XLOOKUP(orders[[#This Row],[Product ID]],products[Product ID],products[Roast Type])</f>
        <v xml:space="preserve">Light </v>
      </c>
      <c r="K607" s="2">
        <f>_xlfn.XLOOKUP(orders[[#This Row],[Product ID]],products[Product ID],products[Size kg])</f>
        <v>2.5</v>
      </c>
      <c r="L607">
        <f>_xlfn.XLOOKUP(orders[[#This Row],[Product ID]],products[Product ID],products[Unit Price])</f>
        <v>29.785</v>
      </c>
      <c r="M607">
        <f>orders[[#This Row],[Unit Price]]*orders[[#This Row],[Quantity]]</f>
        <v>148.92500000000001</v>
      </c>
      <c r="N607">
        <f>_xlfn.XLOOKUP(orders[[#This Row],[Product ID]],products[Product ID],products[Profit]) * orders[[#This Row],[Quantity]]</f>
        <v>13.403</v>
      </c>
    </row>
    <row r="608" spans="1:14" x14ac:dyDescent="0.3">
      <c r="A608" t="s">
        <v>5808</v>
      </c>
      <c r="B608" s="1">
        <v>44138</v>
      </c>
      <c r="C608" t="s">
        <v>3166</v>
      </c>
      <c r="D608" t="s">
        <v>5247</v>
      </c>
      <c r="E608">
        <v>3</v>
      </c>
      <c r="F608" t="str">
        <f>_xlfn.XLOOKUP(orders[[#This Row],[Customer ID]],customers[Customer ID],customers[Customer Name])</f>
        <v>Cody Verissimo</v>
      </c>
      <c r="G608" t="str">
        <f>IF(_xlfn.XLOOKUP(orders[[#This Row],[Customer ID]],customers[Customer ID],customers[Email])=0,"",_xlfn.XLOOKUP(orders[[#This Row],[Customer ID]],customers[Customer ID],customers[Email]))</f>
        <v>cverissimogh@theglobeandmail.com</v>
      </c>
      <c r="H608" t="str">
        <f>_xlfn.XLOOKUP(orders[[#This Row],[Customer ID]],customers[Customer ID],customers[Country])</f>
        <v>United Kingdom</v>
      </c>
      <c r="I608" t="str">
        <f>_xlfn.XLOOKUP(orders[[#This Row],[Product ID]],products[Product ID],products[Coffee Type])</f>
        <v>Liberica</v>
      </c>
      <c r="J608" t="str">
        <f>_xlfn.XLOOKUP(orders[[#This Row],[Product ID]],products[Product ID],products[Roast Type])</f>
        <v xml:space="preserve">Light </v>
      </c>
      <c r="K608" s="2">
        <f>_xlfn.XLOOKUP(orders[[#This Row],[Product ID]],products[Product ID],products[Size kg])</f>
        <v>2.5</v>
      </c>
      <c r="L608">
        <f>_xlfn.XLOOKUP(orders[[#This Row],[Product ID]],products[Product ID],products[Unit Price])</f>
        <v>36.454999999999998</v>
      </c>
      <c r="M608">
        <f>orders[[#This Row],[Unit Price]]*orders[[#This Row],[Quantity]]</f>
        <v>109.36499999999999</v>
      </c>
      <c r="N608">
        <f>_xlfn.XLOOKUP(orders[[#This Row],[Product ID]],products[Product ID],products[Profit]) * orders[[#This Row],[Quantity]]</f>
        <v>14.217299999999998</v>
      </c>
    </row>
    <row r="609" spans="1:14" x14ac:dyDescent="0.3">
      <c r="A609" t="s">
        <v>5809</v>
      </c>
      <c r="B609" s="1">
        <v>44640</v>
      </c>
      <c r="C609" t="s">
        <v>3233</v>
      </c>
      <c r="D609" t="s">
        <v>5215</v>
      </c>
      <c r="E609">
        <v>1</v>
      </c>
      <c r="F609" t="str">
        <f>_xlfn.XLOOKUP(orders[[#This Row],[Customer ID]],customers[Customer ID],customers[Customer Name])</f>
        <v>Laurence Ellingham</v>
      </c>
      <c r="G609" t="str">
        <f>IF(_xlfn.XLOOKUP(orders[[#This Row],[Customer ID]],customers[Customer ID],customers[Email])=0,"",_xlfn.XLOOKUP(orders[[#This Row],[Customer ID]],customers[Customer ID],customers[Email]))</f>
        <v>lellinghamgv@sciencedaily.com</v>
      </c>
      <c r="H609" t="str">
        <f>_xlfn.XLOOKUP(orders[[#This Row],[Customer ID]],customers[Customer ID],customers[Country])</f>
        <v>United States</v>
      </c>
      <c r="I609" t="str">
        <f>_xlfn.XLOOKUP(orders[[#This Row],[Product ID]],products[Product ID],products[Coffee Type])</f>
        <v>Excelsa</v>
      </c>
      <c r="J609" t="str">
        <f>_xlfn.XLOOKUP(orders[[#This Row],[Product ID]],products[Product ID],products[Roast Type])</f>
        <v xml:space="preserve">Dark </v>
      </c>
      <c r="K609" s="2">
        <f>_xlfn.XLOOKUP(orders[[#This Row],[Product ID]],products[Product ID],products[Size kg])</f>
        <v>0.2</v>
      </c>
      <c r="L609">
        <f>_xlfn.XLOOKUP(orders[[#This Row],[Product ID]],products[Product ID],products[Unit Price])</f>
        <v>3.645</v>
      </c>
      <c r="M609">
        <f>orders[[#This Row],[Unit Price]]*orders[[#This Row],[Quantity]]</f>
        <v>3.645</v>
      </c>
      <c r="N609">
        <f>_xlfn.XLOOKUP(orders[[#This Row],[Product ID]],products[Product ID],products[Profit]) * orders[[#This Row],[Quantity]]</f>
        <v>0.40100000000000002</v>
      </c>
    </row>
    <row r="610" spans="1:14" x14ac:dyDescent="0.3">
      <c r="A610" t="s">
        <v>5810</v>
      </c>
      <c r="B610" s="1">
        <v>44608</v>
      </c>
      <c r="C610" t="s">
        <v>3238</v>
      </c>
      <c r="D610" t="s">
        <v>5471</v>
      </c>
      <c r="E610">
        <v>2</v>
      </c>
      <c r="F610" t="str">
        <f>_xlfn.XLOOKUP(orders[[#This Row],[Customer ID]],customers[Customer ID],customers[Customer Name])</f>
        <v>Billy Neiland</v>
      </c>
      <c r="G610" t="str">
        <f>IF(_xlfn.XLOOKUP(orders[[#This Row],[Customer ID]],customers[Customer ID],customers[Email])=0,"",_xlfn.XLOOKUP(orders[[#This Row],[Customer ID]],customers[Customer ID],customers[Email]))</f>
        <v/>
      </c>
      <c r="H610" t="str">
        <f>_xlfn.XLOOKUP(orders[[#This Row],[Customer ID]],customers[Customer ID],customers[Country])</f>
        <v>United States</v>
      </c>
      <c r="I610" t="str">
        <f>_xlfn.XLOOKUP(orders[[#This Row],[Product ID]],products[Product ID],products[Coffee Type])</f>
        <v>Excelsa</v>
      </c>
      <c r="J610" t="str">
        <f>_xlfn.XLOOKUP(orders[[#This Row],[Product ID]],products[Product ID],products[Roast Type])</f>
        <v xml:space="preserve">Dark </v>
      </c>
      <c r="K610" s="2">
        <f>_xlfn.XLOOKUP(orders[[#This Row],[Product ID]],products[Product ID],products[Size kg])</f>
        <v>2.5</v>
      </c>
      <c r="L610">
        <f>_xlfn.XLOOKUP(orders[[#This Row],[Product ID]],products[Product ID],products[Unit Price])</f>
        <v>27.945</v>
      </c>
      <c r="M610">
        <f>orders[[#This Row],[Unit Price]]*orders[[#This Row],[Quantity]]</f>
        <v>55.89</v>
      </c>
      <c r="N610">
        <f>_xlfn.XLOOKUP(orders[[#This Row],[Product ID]],products[Product ID],products[Profit]) * orders[[#This Row],[Quantity]]</f>
        <v>6.1479999999999997</v>
      </c>
    </row>
    <row r="611" spans="1:14" x14ac:dyDescent="0.3">
      <c r="A611" t="s">
        <v>5811</v>
      </c>
      <c r="B611" s="1">
        <v>44147</v>
      </c>
      <c r="C611" t="s">
        <v>3241</v>
      </c>
      <c r="D611" t="s">
        <v>5231</v>
      </c>
      <c r="E611">
        <v>6</v>
      </c>
      <c r="F611" t="str">
        <f>_xlfn.XLOOKUP(orders[[#This Row],[Customer ID]],customers[Customer ID],customers[Customer Name])</f>
        <v>Ancell Fendt</v>
      </c>
      <c r="G611" t="str">
        <f>IF(_xlfn.XLOOKUP(orders[[#This Row],[Customer ID]],customers[Customer ID],customers[Email])=0,"",_xlfn.XLOOKUP(orders[[#This Row],[Customer ID]],customers[Customer ID],customers[Email]))</f>
        <v>afendtgx@forbes.com</v>
      </c>
      <c r="H611" t="str">
        <f>_xlfn.XLOOKUP(orders[[#This Row],[Customer ID]],customers[Customer ID],customers[Country])</f>
        <v>United States</v>
      </c>
      <c r="I611" t="str">
        <f>_xlfn.XLOOKUP(orders[[#This Row],[Product ID]],products[Product ID],products[Coffee Type])</f>
        <v>Liberica</v>
      </c>
      <c r="J611" t="str">
        <f>_xlfn.XLOOKUP(orders[[#This Row],[Product ID]],products[Product ID],products[Roast Type])</f>
        <v xml:space="preserve">Medium </v>
      </c>
      <c r="K611" s="2">
        <f>_xlfn.XLOOKUP(orders[[#This Row],[Product ID]],products[Product ID],products[Size kg])</f>
        <v>0.2</v>
      </c>
      <c r="L611">
        <f>_xlfn.XLOOKUP(orders[[#This Row],[Product ID]],products[Product ID],products[Unit Price])</f>
        <v>4.3650000000000002</v>
      </c>
      <c r="M611">
        <f>orders[[#This Row],[Unit Price]]*orders[[#This Row],[Quantity]]</f>
        <v>26.19</v>
      </c>
      <c r="N611">
        <f>_xlfn.XLOOKUP(orders[[#This Row],[Product ID]],products[Product ID],products[Profit]) * orders[[#This Row],[Quantity]]</f>
        <v>3.4050000000000002</v>
      </c>
    </row>
    <row r="612" spans="1:14" x14ac:dyDescent="0.3">
      <c r="A612" t="s">
        <v>5812</v>
      </c>
      <c r="B612" s="1">
        <v>43743</v>
      </c>
      <c r="C612" t="s">
        <v>3246</v>
      </c>
      <c r="D612" t="s">
        <v>5183</v>
      </c>
      <c r="E612">
        <v>4</v>
      </c>
      <c r="F612" t="str">
        <f>_xlfn.XLOOKUP(orders[[#This Row],[Customer ID]],customers[Customer ID],customers[Customer Name])</f>
        <v>Angelia Cleyburn</v>
      </c>
      <c r="G612" t="str">
        <f>IF(_xlfn.XLOOKUP(orders[[#This Row],[Customer ID]],customers[Customer ID],customers[Email])=0,"",_xlfn.XLOOKUP(orders[[#This Row],[Customer ID]],customers[Customer ID],customers[Email]))</f>
        <v>acleyburngy@lycos.com</v>
      </c>
      <c r="H612" t="str">
        <f>_xlfn.XLOOKUP(orders[[#This Row],[Customer ID]],customers[Customer ID],customers[Country])</f>
        <v>United States</v>
      </c>
      <c r="I612" t="str">
        <f>_xlfn.XLOOKUP(orders[[#This Row],[Product ID]],products[Product ID],products[Coffee Type])</f>
        <v>Robusta</v>
      </c>
      <c r="J612" t="str">
        <f>_xlfn.XLOOKUP(orders[[#This Row],[Product ID]],products[Product ID],products[Roast Type])</f>
        <v xml:space="preserve">Medium </v>
      </c>
      <c r="K612" s="2">
        <f>_xlfn.XLOOKUP(orders[[#This Row],[Product ID]],products[Product ID],products[Size kg])</f>
        <v>1</v>
      </c>
      <c r="L612">
        <f>_xlfn.XLOOKUP(orders[[#This Row],[Product ID]],products[Product ID],products[Unit Price])</f>
        <v>9.9499999999999993</v>
      </c>
      <c r="M612">
        <f>orders[[#This Row],[Unit Price]]*orders[[#This Row],[Quantity]]</f>
        <v>39.799999999999997</v>
      </c>
      <c r="N612">
        <f>_xlfn.XLOOKUP(orders[[#This Row],[Product ID]],products[Product ID],products[Profit]) * orders[[#This Row],[Quantity]]</f>
        <v>2.3879999999999999</v>
      </c>
    </row>
    <row r="613" spans="1:14" x14ac:dyDescent="0.3">
      <c r="A613" t="s">
        <v>5813</v>
      </c>
      <c r="B613" s="1">
        <v>43739</v>
      </c>
      <c r="C613" t="s">
        <v>3251</v>
      </c>
      <c r="D613" t="s">
        <v>5202</v>
      </c>
      <c r="E613">
        <v>2</v>
      </c>
      <c r="F613" t="str">
        <f>_xlfn.XLOOKUP(orders[[#This Row],[Customer ID]],customers[Customer ID],customers[Customer Name])</f>
        <v>Temple Castiglione</v>
      </c>
      <c r="G613" t="str">
        <f>IF(_xlfn.XLOOKUP(orders[[#This Row],[Customer ID]],customers[Customer ID],customers[Email])=0,"",_xlfn.XLOOKUP(orders[[#This Row],[Customer ID]],customers[Customer ID],customers[Email]))</f>
        <v>tcastiglionegz@xing.com</v>
      </c>
      <c r="H613" t="str">
        <f>_xlfn.XLOOKUP(orders[[#This Row],[Customer ID]],customers[Customer ID],customers[Country])</f>
        <v>United States</v>
      </c>
      <c r="I613" t="str">
        <f>_xlfn.XLOOKUP(orders[[#This Row],[Product ID]],products[Product ID],products[Coffee Type])</f>
        <v>Excelsa</v>
      </c>
      <c r="J613" t="str">
        <f>_xlfn.XLOOKUP(orders[[#This Row],[Product ID]],products[Product ID],products[Roast Type])</f>
        <v xml:space="preserve">Light </v>
      </c>
      <c r="K613" s="2">
        <f>_xlfn.XLOOKUP(orders[[#This Row],[Product ID]],products[Product ID],products[Size kg])</f>
        <v>2.5</v>
      </c>
      <c r="L613">
        <f>_xlfn.XLOOKUP(orders[[#This Row],[Product ID]],products[Product ID],products[Unit Price])</f>
        <v>34.155000000000001</v>
      </c>
      <c r="M613">
        <f>orders[[#This Row],[Unit Price]]*orders[[#This Row],[Quantity]]</f>
        <v>68.31</v>
      </c>
      <c r="N613">
        <f>_xlfn.XLOOKUP(orders[[#This Row],[Product ID]],products[Product ID],products[Profit]) * orders[[#This Row],[Quantity]]</f>
        <v>7.5140000000000002</v>
      </c>
    </row>
    <row r="614" spans="1:14" x14ac:dyDescent="0.3">
      <c r="A614" t="s">
        <v>5814</v>
      </c>
      <c r="B614" s="1">
        <v>43896</v>
      </c>
      <c r="C614" t="s">
        <v>3256</v>
      </c>
      <c r="D614" t="s">
        <v>5211</v>
      </c>
      <c r="E614">
        <v>4</v>
      </c>
      <c r="F614" t="str">
        <f>_xlfn.XLOOKUP(orders[[#This Row],[Customer ID]],customers[Customer ID],customers[Customer Name])</f>
        <v>Betti Lacasa</v>
      </c>
      <c r="G614" t="str">
        <f>IF(_xlfn.XLOOKUP(orders[[#This Row],[Customer ID]],customers[Customer ID],customers[Email])=0,"",_xlfn.XLOOKUP(orders[[#This Row],[Customer ID]],customers[Customer ID],customers[Email]))</f>
        <v/>
      </c>
      <c r="H614" t="str">
        <f>_xlfn.XLOOKUP(orders[[#This Row],[Customer ID]],customers[Customer ID],customers[Country])</f>
        <v>Ireland</v>
      </c>
      <c r="I614" t="str">
        <f>_xlfn.XLOOKUP(orders[[#This Row],[Product ID]],products[Product ID],products[Coffee Type])</f>
        <v>Arabica</v>
      </c>
      <c r="J614" t="str">
        <f>_xlfn.XLOOKUP(orders[[#This Row],[Product ID]],products[Product ID],products[Roast Type])</f>
        <v xml:space="preserve">Medium </v>
      </c>
      <c r="K614" s="2">
        <f>_xlfn.XLOOKUP(orders[[#This Row],[Product ID]],products[Product ID],products[Size kg])</f>
        <v>0.2</v>
      </c>
      <c r="L614">
        <f>_xlfn.XLOOKUP(orders[[#This Row],[Product ID]],products[Product ID],products[Unit Price])</f>
        <v>3.375</v>
      </c>
      <c r="M614">
        <f>orders[[#This Row],[Unit Price]]*orders[[#This Row],[Quantity]]</f>
        <v>13.5</v>
      </c>
      <c r="N614">
        <f>_xlfn.XLOOKUP(orders[[#This Row],[Product ID]],products[Product ID],products[Profit]) * orders[[#This Row],[Quantity]]</f>
        <v>1.2148000000000001</v>
      </c>
    </row>
    <row r="615" spans="1:14" x14ac:dyDescent="0.3">
      <c r="A615" t="s">
        <v>5815</v>
      </c>
      <c r="B615" s="1">
        <v>43761</v>
      </c>
      <c r="C615" t="s">
        <v>3260</v>
      </c>
      <c r="D615" t="s">
        <v>5197</v>
      </c>
      <c r="E615">
        <v>1</v>
      </c>
      <c r="F615" t="str">
        <f>_xlfn.XLOOKUP(orders[[#This Row],[Customer ID]],customers[Customer ID],customers[Customer Name])</f>
        <v>Gunilla Lynch</v>
      </c>
      <c r="G615" t="str">
        <f>IF(_xlfn.XLOOKUP(orders[[#This Row],[Customer ID]],customers[Customer ID],customers[Email])=0,"",_xlfn.XLOOKUP(orders[[#This Row],[Customer ID]],customers[Customer ID],customers[Email]))</f>
        <v/>
      </c>
      <c r="H615" t="str">
        <f>_xlfn.XLOOKUP(orders[[#This Row],[Customer ID]],customers[Customer ID],customers[Country])</f>
        <v>United States</v>
      </c>
      <c r="I615" t="str">
        <f>_xlfn.XLOOKUP(orders[[#This Row],[Product ID]],products[Product ID],products[Coffee Type])</f>
        <v>Robusta</v>
      </c>
      <c r="J615" t="str">
        <f>_xlfn.XLOOKUP(orders[[#This Row],[Product ID]],products[Product ID],products[Roast Type])</f>
        <v xml:space="preserve">Medium </v>
      </c>
      <c r="K615" s="2">
        <f>_xlfn.XLOOKUP(orders[[#This Row],[Product ID]],products[Product ID],products[Size kg])</f>
        <v>0.5</v>
      </c>
      <c r="L615">
        <f>_xlfn.XLOOKUP(orders[[#This Row],[Product ID]],products[Product ID],products[Unit Price])</f>
        <v>5.97</v>
      </c>
      <c r="M615">
        <f>orders[[#This Row],[Unit Price]]*orders[[#This Row],[Quantity]]</f>
        <v>5.97</v>
      </c>
      <c r="N615">
        <f>_xlfn.XLOOKUP(orders[[#This Row],[Product ID]],products[Product ID],products[Profit]) * orders[[#This Row],[Quantity]]</f>
        <v>0.35820000000000002</v>
      </c>
    </row>
    <row r="616" spans="1:14" x14ac:dyDescent="0.3">
      <c r="A616" t="s">
        <v>5816</v>
      </c>
      <c r="B616" s="1">
        <v>43944</v>
      </c>
      <c r="C616" t="s">
        <v>3166</v>
      </c>
      <c r="D616" t="s">
        <v>5197</v>
      </c>
      <c r="E616">
        <v>5</v>
      </c>
      <c r="F616" t="str">
        <f>_xlfn.XLOOKUP(orders[[#This Row],[Customer ID]],customers[Customer ID],customers[Customer Name])</f>
        <v>Cody Verissimo</v>
      </c>
      <c r="G616" t="str">
        <f>IF(_xlfn.XLOOKUP(orders[[#This Row],[Customer ID]],customers[Customer ID],customers[Email])=0,"",_xlfn.XLOOKUP(orders[[#This Row],[Customer ID]],customers[Customer ID],customers[Email]))</f>
        <v>cverissimogh@theglobeandmail.com</v>
      </c>
      <c r="H616" t="str">
        <f>_xlfn.XLOOKUP(orders[[#This Row],[Customer ID]],customers[Customer ID],customers[Country])</f>
        <v>United Kingdom</v>
      </c>
      <c r="I616" t="str">
        <f>_xlfn.XLOOKUP(orders[[#This Row],[Product ID]],products[Product ID],products[Coffee Type])</f>
        <v>Robusta</v>
      </c>
      <c r="J616" t="str">
        <f>_xlfn.XLOOKUP(orders[[#This Row],[Product ID]],products[Product ID],products[Roast Type])</f>
        <v xml:space="preserve">Medium </v>
      </c>
      <c r="K616" s="2">
        <f>_xlfn.XLOOKUP(orders[[#This Row],[Product ID]],products[Product ID],products[Size kg])</f>
        <v>0.5</v>
      </c>
      <c r="L616">
        <f>_xlfn.XLOOKUP(orders[[#This Row],[Product ID]],products[Product ID],products[Unit Price])</f>
        <v>5.97</v>
      </c>
      <c r="M616">
        <f>orders[[#This Row],[Unit Price]]*orders[[#This Row],[Quantity]]</f>
        <v>29.849999999999998</v>
      </c>
      <c r="N616">
        <f>_xlfn.XLOOKUP(orders[[#This Row],[Product ID]],products[Product ID],products[Profit]) * orders[[#This Row],[Quantity]]</f>
        <v>1.7910000000000001</v>
      </c>
    </row>
    <row r="617" spans="1:14" x14ac:dyDescent="0.3">
      <c r="A617" t="s">
        <v>5817</v>
      </c>
      <c r="B617" s="1">
        <v>44006</v>
      </c>
      <c r="C617" t="s">
        <v>3268</v>
      </c>
      <c r="D617" t="s">
        <v>5247</v>
      </c>
      <c r="E617">
        <v>2</v>
      </c>
      <c r="F617" t="str">
        <f>_xlfn.XLOOKUP(orders[[#This Row],[Customer ID]],customers[Customer ID],customers[Customer Name])</f>
        <v>Shay Couronne</v>
      </c>
      <c r="G617" t="str">
        <f>IF(_xlfn.XLOOKUP(orders[[#This Row],[Customer ID]],customers[Customer ID],customers[Email])=0,"",_xlfn.XLOOKUP(orders[[#This Row],[Customer ID]],customers[Customer ID],customers[Email]))</f>
        <v>scouronneh3@mozilla.org</v>
      </c>
      <c r="H617" t="str">
        <f>_xlfn.XLOOKUP(orders[[#This Row],[Customer ID]],customers[Customer ID],customers[Country])</f>
        <v>United States</v>
      </c>
      <c r="I617" t="str">
        <f>_xlfn.XLOOKUP(orders[[#This Row],[Product ID]],products[Product ID],products[Coffee Type])</f>
        <v>Liberica</v>
      </c>
      <c r="J617" t="str">
        <f>_xlfn.XLOOKUP(orders[[#This Row],[Product ID]],products[Product ID],products[Roast Type])</f>
        <v xml:space="preserve">Light </v>
      </c>
      <c r="K617" s="2">
        <f>_xlfn.XLOOKUP(orders[[#This Row],[Product ID]],products[Product ID],products[Size kg])</f>
        <v>2.5</v>
      </c>
      <c r="L617">
        <f>_xlfn.XLOOKUP(orders[[#This Row],[Product ID]],products[Product ID],products[Unit Price])</f>
        <v>36.454999999999998</v>
      </c>
      <c r="M617">
        <f>orders[[#This Row],[Unit Price]]*orders[[#This Row],[Quantity]]</f>
        <v>72.91</v>
      </c>
      <c r="N617">
        <f>_xlfn.XLOOKUP(orders[[#This Row],[Product ID]],products[Product ID],products[Profit]) * orders[[#This Row],[Quantity]]</f>
        <v>9.4781999999999993</v>
      </c>
    </row>
    <row r="618" spans="1:14" x14ac:dyDescent="0.3">
      <c r="A618" t="s">
        <v>5818</v>
      </c>
      <c r="B618" s="1">
        <v>44271</v>
      </c>
      <c r="C618" t="s">
        <v>3273</v>
      </c>
      <c r="D618" t="s">
        <v>5252</v>
      </c>
      <c r="E618">
        <v>4</v>
      </c>
      <c r="F618" t="str">
        <f>_xlfn.XLOOKUP(orders[[#This Row],[Customer ID]],customers[Customer ID],customers[Customer Name])</f>
        <v>Linus Flippelli</v>
      </c>
      <c r="G618" t="str">
        <f>IF(_xlfn.XLOOKUP(orders[[#This Row],[Customer ID]],customers[Customer ID],customers[Email])=0,"",_xlfn.XLOOKUP(orders[[#This Row],[Customer ID]],customers[Customer ID],customers[Email]))</f>
        <v>lflippellih4@github.io</v>
      </c>
      <c r="H618" t="str">
        <f>_xlfn.XLOOKUP(orders[[#This Row],[Customer ID]],customers[Customer ID],customers[Country])</f>
        <v>United Kingdom</v>
      </c>
      <c r="I618" t="str">
        <f>_xlfn.XLOOKUP(orders[[#This Row],[Product ID]],products[Product ID],products[Coffee Type])</f>
        <v>Excelsa</v>
      </c>
      <c r="J618" t="str">
        <f>_xlfn.XLOOKUP(orders[[#This Row],[Product ID]],products[Product ID],products[Roast Type])</f>
        <v xml:space="preserve">Medium </v>
      </c>
      <c r="K618" s="2">
        <f>_xlfn.XLOOKUP(orders[[#This Row],[Product ID]],products[Product ID],products[Size kg])</f>
        <v>2.5</v>
      </c>
      <c r="L618">
        <f>_xlfn.XLOOKUP(orders[[#This Row],[Product ID]],products[Product ID],products[Unit Price])</f>
        <v>31.625</v>
      </c>
      <c r="M618">
        <f>orders[[#This Row],[Unit Price]]*orders[[#This Row],[Quantity]]</f>
        <v>126.5</v>
      </c>
      <c r="N618">
        <f>_xlfn.XLOOKUP(orders[[#This Row],[Product ID]],products[Product ID],products[Profit]) * orders[[#This Row],[Quantity]]</f>
        <v>13.9148</v>
      </c>
    </row>
    <row r="619" spans="1:14" x14ac:dyDescent="0.3">
      <c r="A619" t="s">
        <v>5819</v>
      </c>
      <c r="B619" s="1">
        <v>43928</v>
      </c>
      <c r="C619" t="s">
        <v>3280</v>
      </c>
      <c r="D619" t="s">
        <v>5302</v>
      </c>
      <c r="E619">
        <v>1</v>
      </c>
      <c r="F619" t="str">
        <f>_xlfn.XLOOKUP(orders[[#This Row],[Customer ID]],customers[Customer ID],customers[Customer Name])</f>
        <v>Rachelle Elizabeth</v>
      </c>
      <c r="G619" t="str">
        <f>IF(_xlfn.XLOOKUP(orders[[#This Row],[Customer ID]],customers[Customer ID],customers[Email])=0,"",_xlfn.XLOOKUP(orders[[#This Row],[Customer ID]],customers[Customer ID],customers[Email]))</f>
        <v>relizabethh5@live.com</v>
      </c>
      <c r="H619" t="str">
        <f>_xlfn.XLOOKUP(orders[[#This Row],[Customer ID]],customers[Customer ID],customers[Country])</f>
        <v>United States</v>
      </c>
      <c r="I619" t="str">
        <f>_xlfn.XLOOKUP(orders[[#This Row],[Product ID]],products[Product ID],products[Coffee Type])</f>
        <v>Liberica</v>
      </c>
      <c r="J619" t="str">
        <f>_xlfn.XLOOKUP(orders[[#This Row],[Product ID]],products[Product ID],products[Roast Type])</f>
        <v xml:space="preserve">Medium </v>
      </c>
      <c r="K619" s="2">
        <f>_xlfn.XLOOKUP(orders[[#This Row],[Product ID]],products[Product ID],products[Size kg])</f>
        <v>2.5</v>
      </c>
      <c r="L619">
        <f>_xlfn.XLOOKUP(orders[[#This Row],[Product ID]],products[Product ID],products[Unit Price])</f>
        <v>33.465000000000003</v>
      </c>
      <c r="M619">
        <f>orders[[#This Row],[Unit Price]]*orders[[#This Row],[Quantity]]</f>
        <v>33.465000000000003</v>
      </c>
      <c r="N619">
        <f>_xlfn.XLOOKUP(orders[[#This Row],[Product ID]],products[Product ID],products[Profit]) * orders[[#This Row],[Quantity]]</f>
        <v>4.3503999999999996</v>
      </c>
    </row>
    <row r="620" spans="1:14" x14ac:dyDescent="0.3">
      <c r="A620" t="s">
        <v>5820</v>
      </c>
      <c r="B620" s="1">
        <v>44469</v>
      </c>
      <c r="C620" t="s">
        <v>3285</v>
      </c>
      <c r="D620" t="s">
        <v>5327</v>
      </c>
      <c r="E620">
        <v>6</v>
      </c>
      <c r="F620" t="str">
        <f>_xlfn.XLOOKUP(orders[[#This Row],[Customer ID]],customers[Customer ID],customers[Customer Name])</f>
        <v>Innis Renhard</v>
      </c>
      <c r="G620" t="str">
        <f>IF(_xlfn.XLOOKUP(orders[[#This Row],[Customer ID]],customers[Customer ID],customers[Email])=0,"",_xlfn.XLOOKUP(orders[[#This Row],[Customer ID]],customers[Customer ID],customers[Email]))</f>
        <v>irenhardh6@i2i.jp</v>
      </c>
      <c r="H620" t="str">
        <f>_xlfn.XLOOKUP(orders[[#This Row],[Customer ID]],customers[Customer ID],customers[Country])</f>
        <v>United States</v>
      </c>
      <c r="I620" t="str">
        <f>_xlfn.XLOOKUP(orders[[#This Row],[Product ID]],products[Product ID],products[Coffee Type])</f>
        <v>Excelsa</v>
      </c>
      <c r="J620" t="str">
        <f>_xlfn.XLOOKUP(orders[[#This Row],[Product ID]],products[Product ID],products[Roast Type])</f>
        <v xml:space="preserve">Dark </v>
      </c>
      <c r="K620" s="2">
        <f>_xlfn.XLOOKUP(orders[[#This Row],[Product ID]],products[Product ID],products[Size kg])</f>
        <v>1</v>
      </c>
      <c r="L620">
        <f>_xlfn.XLOOKUP(orders[[#This Row],[Product ID]],products[Product ID],products[Unit Price])</f>
        <v>12.15</v>
      </c>
      <c r="M620">
        <f>orders[[#This Row],[Unit Price]]*orders[[#This Row],[Quantity]]</f>
        <v>72.900000000000006</v>
      </c>
      <c r="N620">
        <f>_xlfn.XLOOKUP(orders[[#This Row],[Product ID]],products[Product ID],products[Profit]) * orders[[#This Row],[Quantity]]</f>
        <v>8.0190000000000001</v>
      </c>
    </row>
    <row r="621" spans="1:14" x14ac:dyDescent="0.3">
      <c r="A621" t="s">
        <v>5821</v>
      </c>
      <c r="B621" s="1">
        <v>44682</v>
      </c>
      <c r="C621" t="s">
        <v>3290</v>
      </c>
      <c r="D621" t="s">
        <v>5259</v>
      </c>
      <c r="E621">
        <v>2</v>
      </c>
      <c r="F621" t="str">
        <f>_xlfn.XLOOKUP(orders[[#This Row],[Customer ID]],customers[Customer ID],customers[Customer Name])</f>
        <v>Winne Roche</v>
      </c>
      <c r="G621" t="str">
        <f>IF(_xlfn.XLOOKUP(orders[[#This Row],[Customer ID]],customers[Customer ID],customers[Email])=0,"",_xlfn.XLOOKUP(orders[[#This Row],[Customer ID]],customers[Customer ID],customers[Email]))</f>
        <v>wrocheh7@xinhuanet.com</v>
      </c>
      <c r="H621" t="str">
        <f>_xlfn.XLOOKUP(orders[[#This Row],[Customer ID]],customers[Customer ID],customers[Country])</f>
        <v>United States</v>
      </c>
      <c r="I621" t="str">
        <f>_xlfn.XLOOKUP(orders[[#This Row],[Product ID]],products[Product ID],products[Coffee Type])</f>
        <v>Liberica</v>
      </c>
      <c r="J621" t="str">
        <f>_xlfn.XLOOKUP(orders[[#This Row],[Product ID]],products[Product ID],products[Roast Type])</f>
        <v xml:space="preserve">Dark </v>
      </c>
      <c r="K621" s="2">
        <f>_xlfn.XLOOKUP(orders[[#This Row],[Product ID]],products[Product ID],products[Size kg])</f>
        <v>0.5</v>
      </c>
      <c r="L621">
        <f>_xlfn.XLOOKUP(orders[[#This Row],[Product ID]],products[Product ID],products[Unit Price])</f>
        <v>7.77</v>
      </c>
      <c r="M621">
        <f>orders[[#This Row],[Unit Price]]*orders[[#This Row],[Quantity]]</f>
        <v>15.54</v>
      </c>
      <c r="N621">
        <f>_xlfn.XLOOKUP(orders[[#This Row],[Product ID]],products[Product ID],products[Profit]) * orders[[#This Row],[Quantity]]</f>
        <v>2.0202</v>
      </c>
    </row>
    <row r="622" spans="1:14" x14ac:dyDescent="0.3">
      <c r="A622" t="s">
        <v>5822</v>
      </c>
      <c r="B622" s="1">
        <v>44217</v>
      </c>
      <c r="C622" t="s">
        <v>3343</v>
      </c>
      <c r="D622" t="s">
        <v>5211</v>
      </c>
      <c r="E622">
        <v>6</v>
      </c>
      <c r="F622" t="str">
        <f>_xlfn.XLOOKUP(orders[[#This Row],[Customer ID]],customers[Customer ID],customers[Customer Name])</f>
        <v>Linn Alaway</v>
      </c>
      <c r="G622" t="str">
        <f>IF(_xlfn.XLOOKUP(orders[[#This Row],[Customer ID]],customers[Customer ID],customers[Email])=0,"",_xlfn.XLOOKUP(orders[[#This Row],[Customer ID]],customers[Customer ID],customers[Email]))</f>
        <v>lalawayhh@weather.com</v>
      </c>
      <c r="H622" t="str">
        <f>_xlfn.XLOOKUP(orders[[#This Row],[Customer ID]],customers[Customer ID],customers[Country])</f>
        <v>United States</v>
      </c>
      <c r="I622" t="str">
        <f>_xlfn.XLOOKUP(orders[[#This Row],[Product ID]],products[Product ID],products[Coffee Type])</f>
        <v>Arabica</v>
      </c>
      <c r="J622" t="str">
        <f>_xlfn.XLOOKUP(orders[[#This Row],[Product ID]],products[Product ID],products[Roast Type])</f>
        <v xml:space="preserve">Medium </v>
      </c>
      <c r="K622" s="2">
        <f>_xlfn.XLOOKUP(orders[[#This Row],[Product ID]],products[Product ID],products[Size kg])</f>
        <v>0.2</v>
      </c>
      <c r="L622">
        <f>_xlfn.XLOOKUP(orders[[#This Row],[Product ID]],products[Product ID],products[Unit Price])</f>
        <v>3.375</v>
      </c>
      <c r="M622">
        <f>orders[[#This Row],[Unit Price]]*orders[[#This Row],[Quantity]]</f>
        <v>20.25</v>
      </c>
      <c r="N622">
        <f>_xlfn.XLOOKUP(orders[[#This Row],[Product ID]],products[Product ID],products[Profit]) * orders[[#This Row],[Quantity]]</f>
        <v>1.8222</v>
      </c>
    </row>
    <row r="623" spans="1:14" x14ac:dyDescent="0.3">
      <c r="A623" t="s">
        <v>5823</v>
      </c>
      <c r="B623" s="1">
        <v>44006</v>
      </c>
      <c r="C623" t="s">
        <v>3301</v>
      </c>
      <c r="D623" t="s">
        <v>5186</v>
      </c>
      <c r="E623">
        <v>6</v>
      </c>
      <c r="F623" t="str">
        <f>_xlfn.XLOOKUP(orders[[#This Row],[Customer ID]],customers[Customer ID],customers[Customer Name])</f>
        <v>Cordy Odgaard</v>
      </c>
      <c r="G623" t="str">
        <f>IF(_xlfn.XLOOKUP(orders[[#This Row],[Customer ID]],customers[Customer ID],customers[Email])=0,"",_xlfn.XLOOKUP(orders[[#This Row],[Customer ID]],customers[Customer ID],customers[Email]))</f>
        <v>codgaardh9@nsw.gov.au</v>
      </c>
      <c r="H623" t="str">
        <f>_xlfn.XLOOKUP(orders[[#This Row],[Customer ID]],customers[Customer ID],customers[Country])</f>
        <v>United States</v>
      </c>
      <c r="I623" t="str">
        <f>_xlfn.XLOOKUP(orders[[#This Row],[Product ID]],products[Product ID],products[Coffee Type])</f>
        <v>Arabica</v>
      </c>
      <c r="J623" t="str">
        <f>_xlfn.XLOOKUP(orders[[#This Row],[Product ID]],products[Product ID],products[Roast Type])</f>
        <v xml:space="preserve">Light </v>
      </c>
      <c r="K623" s="2">
        <f>_xlfn.XLOOKUP(orders[[#This Row],[Product ID]],products[Product ID],products[Size kg])</f>
        <v>1</v>
      </c>
      <c r="L623">
        <f>_xlfn.XLOOKUP(orders[[#This Row],[Product ID]],products[Product ID],products[Unit Price])</f>
        <v>12.95</v>
      </c>
      <c r="M623">
        <f>orders[[#This Row],[Unit Price]]*orders[[#This Row],[Quantity]]</f>
        <v>77.699999999999989</v>
      </c>
      <c r="N623">
        <f>_xlfn.XLOOKUP(orders[[#This Row],[Product ID]],products[Product ID],products[Profit]) * orders[[#This Row],[Quantity]]</f>
        <v>6.9930000000000003</v>
      </c>
    </row>
    <row r="624" spans="1:14" x14ac:dyDescent="0.3">
      <c r="A624" t="s">
        <v>5824</v>
      </c>
      <c r="B624" s="1">
        <v>43527</v>
      </c>
      <c r="C624" t="s">
        <v>3306</v>
      </c>
      <c r="D624" t="s">
        <v>5302</v>
      </c>
      <c r="E624">
        <v>4</v>
      </c>
      <c r="F624" t="str">
        <f>_xlfn.XLOOKUP(orders[[#This Row],[Customer ID]],customers[Customer ID],customers[Customer Name])</f>
        <v>Bertine Byrd</v>
      </c>
      <c r="G624" t="str">
        <f>IF(_xlfn.XLOOKUP(orders[[#This Row],[Customer ID]],customers[Customer ID],customers[Email])=0,"",_xlfn.XLOOKUP(orders[[#This Row],[Customer ID]],customers[Customer ID],customers[Email]))</f>
        <v>bbyrdha@4shared.com</v>
      </c>
      <c r="H624" t="str">
        <f>_xlfn.XLOOKUP(orders[[#This Row],[Customer ID]],customers[Customer ID],customers[Country])</f>
        <v>United States</v>
      </c>
      <c r="I624" t="str">
        <f>_xlfn.XLOOKUP(orders[[#This Row],[Product ID]],products[Product ID],products[Coffee Type])</f>
        <v>Liberica</v>
      </c>
      <c r="J624" t="str">
        <f>_xlfn.XLOOKUP(orders[[#This Row],[Product ID]],products[Product ID],products[Roast Type])</f>
        <v xml:space="preserve">Medium </v>
      </c>
      <c r="K624" s="2">
        <f>_xlfn.XLOOKUP(orders[[#This Row],[Product ID]],products[Product ID],products[Size kg])</f>
        <v>2.5</v>
      </c>
      <c r="L624">
        <f>_xlfn.XLOOKUP(orders[[#This Row],[Product ID]],products[Product ID],products[Unit Price])</f>
        <v>33.465000000000003</v>
      </c>
      <c r="M624">
        <f>orders[[#This Row],[Unit Price]]*orders[[#This Row],[Quantity]]</f>
        <v>133.86000000000001</v>
      </c>
      <c r="N624">
        <f>_xlfn.XLOOKUP(orders[[#This Row],[Product ID]],products[Product ID],products[Profit]) * orders[[#This Row],[Quantity]]</f>
        <v>17.401599999999998</v>
      </c>
    </row>
    <row r="625" spans="1:14" x14ac:dyDescent="0.3">
      <c r="A625" t="s">
        <v>5825</v>
      </c>
      <c r="B625" s="1">
        <v>44224</v>
      </c>
      <c r="C625" t="s">
        <v>3310</v>
      </c>
      <c r="D625" t="s">
        <v>5327</v>
      </c>
      <c r="E625">
        <v>1</v>
      </c>
      <c r="F625" t="str">
        <f>_xlfn.XLOOKUP(orders[[#This Row],[Customer ID]],customers[Customer ID],customers[Customer Name])</f>
        <v>Nelie Garnson</v>
      </c>
      <c r="G625" t="str">
        <f>IF(_xlfn.XLOOKUP(orders[[#This Row],[Customer ID]],customers[Customer ID],customers[Email])=0,"",_xlfn.XLOOKUP(orders[[#This Row],[Customer ID]],customers[Customer ID],customers[Email]))</f>
        <v/>
      </c>
      <c r="H625" t="str">
        <f>_xlfn.XLOOKUP(orders[[#This Row],[Customer ID]],customers[Customer ID],customers[Country])</f>
        <v>United Kingdom</v>
      </c>
      <c r="I625" t="str">
        <f>_xlfn.XLOOKUP(orders[[#This Row],[Product ID]],products[Product ID],products[Coffee Type])</f>
        <v>Excelsa</v>
      </c>
      <c r="J625" t="str">
        <f>_xlfn.XLOOKUP(orders[[#This Row],[Product ID]],products[Product ID],products[Roast Type])</f>
        <v xml:space="preserve">Dark </v>
      </c>
      <c r="K625" s="2">
        <f>_xlfn.XLOOKUP(orders[[#This Row],[Product ID]],products[Product ID],products[Size kg])</f>
        <v>1</v>
      </c>
      <c r="L625">
        <f>_xlfn.XLOOKUP(orders[[#This Row],[Product ID]],products[Product ID],products[Unit Price])</f>
        <v>12.15</v>
      </c>
      <c r="M625">
        <f>orders[[#This Row],[Unit Price]]*orders[[#This Row],[Quantity]]</f>
        <v>12.15</v>
      </c>
      <c r="N625">
        <f>_xlfn.XLOOKUP(orders[[#This Row],[Product ID]],products[Product ID],products[Profit]) * orders[[#This Row],[Quantity]]</f>
        <v>1.3365</v>
      </c>
    </row>
    <row r="626" spans="1:14" x14ac:dyDescent="0.3">
      <c r="A626" t="s">
        <v>5826</v>
      </c>
      <c r="B626" s="1">
        <v>44010</v>
      </c>
      <c r="C626" t="s">
        <v>3316</v>
      </c>
      <c r="D626" t="s">
        <v>5252</v>
      </c>
      <c r="E626">
        <v>2</v>
      </c>
      <c r="F626" t="str">
        <f>_xlfn.XLOOKUP(orders[[#This Row],[Customer ID]],customers[Customer ID],customers[Customer Name])</f>
        <v>Dianne Chardin</v>
      </c>
      <c r="G626" t="str">
        <f>IF(_xlfn.XLOOKUP(orders[[#This Row],[Customer ID]],customers[Customer ID],customers[Email])=0,"",_xlfn.XLOOKUP(orders[[#This Row],[Customer ID]],customers[Customer ID],customers[Email]))</f>
        <v>dchardinhc@nhs.uk</v>
      </c>
      <c r="H626" t="str">
        <f>_xlfn.XLOOKUP(orders[[#This Row],[Customer ID]],customers[Customer ID],customers[Country])</f>
        <v>Ireland</v>
      </c>
      <c r="I626" t="str">
        <f>_xlfn.XLOOKUP(orders[[#This Row],[Product ID]],products[Product ID],products[Coffee Type])</f>
        <v>Excelsa</v>
      </c>
      <c r="J626" t="str">
        <f>_xlfn.XLOOKUP(orders[[#This Row],[Product ID]],products[Product ID],products[Roast Type])</f>
        <v xml:space="preserve">Medium </v>
      </c>
      <c r="K626" s="2">
        <f>_xlfn.XLOOKUP(orders[[#This Row],[Product ID]],products[Product ID],products[Size kg])</f>
        <v>2.5</v>
      </c>
      <c r="L626">
        <f>_xlfn.XLOOKUP(orders[[#This Row],[Product ID]],products[Product ID],products[Unit Price])</f>
        <v>31.625</v>
      </c>
      <c r="M626">
        <f>orders[[#This Row],[Unit Price]]*orders[[#This Row],[Quantity]]</f>
        <v>63.25</v>
      </c>
      <c r="N626">
        <f>_xlfn.XLOOKUP(orders[[#This Row],[Product ID]],products[Product ID],products[Profit]) * orders[[#This Row],[Quantity]]</f>
        <v>6.9573999999999998</v>
      </c>
    </row>
    <row r="627" spans="1:14" x14ac:dyDescent="0.3">
      <c r="A627" t="s">
        <v>5827</v>
      </c>
      <c r="B627" s="1">
        <v>44017</v>
      </c>
      <c r="C627" t="s">
        <v>3322</v>
      </c>
      <c r="D627" t="s">
        <v>5278</v>
      </c>
      <c r="E627">
        <v>5</v>
      </c>
      <c r="F627" t="str">
        <f>_xlfn.XLOOKUP(orders[[#This Row],[Customer ID]],customers[Customer ID],customers[Customer Name])</f>
        <v>Hailee Radbone</v>
      </c>
      <c r="G627" t="str">
        <f>IF(_xlfn.XLOOKUP(orders[[#This Row],[Customer ID]],customers[Customer ID],customers[Email])=0,"",_xlfn.XLOOKUP(orders[[#This Row],[Customer ID]],customers[Customer ID],customers[Email]))</f>
        <v>hradbonehd@newsvine.com</v>
      </c>
      <c r="H627" t="str">
        <f>_xlfn.XLOOKUP(orders[[#This Row],[Customer ID]],customers[Customer ID],customers[Country])</f>
        <v>United States</v>
      </c>
      <c r="I627" t="str">
        <f>_xlfn.XLOOKUP(orders[[#This Row],[Product ID]],products[Product ID],products[Coffee Type])</f>
        <v>Robusta</v>
      </c>
      <c r="J627" t="str">
        <f>_xlfn.XLOOKUP(orders[[#This Row],[Product ID]],products[Product ID],products[Roast Type])</f>
        <v xml:space="preserve">Light </v>
      </c>
      <c r="K627" s="2">
        <f>_xlfn.XLOOKUP(orders[[#This Row],[Product ID]],products[Product ID],products[Size kg])</f>
        <v>0.5</v>
      </c>
      <c r="L627">
        <f>_xlfn.XLOOKUP(orders[[#This Row],[Product ID]],products[Product ID],products[Unit Price])</f>
        <v>7.17</v>
      </c>
      <c r="M627">
        <f>orders[[#This Row],[Unit Price]]*orders[[#This Row],[Quantity]]</f>
        <v>35.85</v>
      </c>
      <c r="N627">
        <f>_xlfn.XLOOKUP(orders[[#This Row],[Product ID]],products[Product ID],products[Profit]) * orders[[#This Row],[Quantity]]</f>
        <v>2.1510000000000002</v>
      </c>
    </row>
    <row r="628" spans="1:14" x14ac:dyDescent="0.3">
      <c r="A628" t="s">
        <v>5828</v>
      </c>
      <c r="B628" s="1">
        <v>43526</v>
      </c>
      <c r="C628" t="s">
        <v>3327</v>
      </c>
      <c r="D628" t="s">
        <v>5286</v>
      </c>
      <c r="E628">
        <v>3</v>
      </c>
      <c r="F628" t="str">
        <f>_xlfn.XLOOKUP(orders[[#This Row],[Customer ID]],customers[Customer ID],customers[Customer Name])</f>
        <v>Wallis Bernth</v>
      </c>
      <c r="G628" t="str">
        <f>IF(_xlfn.XLOOKUP(orders[[#This Row],[Customer ID]],customers[Customer ID],customers[Email])=0,"",_xlfn.XLOOKUP(orders[[#This Row],[Customer ID]],customers[Customer ID],customers[Email]))</f>
        <v>wbernthhe@miitbeian.gov.cn</v>
      </c>
      <c r="H628" t="str">
        <f>_xlfn.XLOOKUP(orders[[#This Row],[Customer ID]],customers[Customer ID],customers[Country])</f>
        <v>United States</v>
      </c>
      <c r="I628" t="str">
        <f>_xlfn.XLOOKUP(orders[[#This Row],[Product ID]],products[Product ID],products[Coffee Type])</f>
        <v>Arabica</v>
      </c>
      <c r="J628" t="str">
        <f>_xlfn.XLOOKUP(orders[[#This Row],[Product ID]],products[Product ID],products[Roast Type])</f>
        <v xml:space="preserve">Medium </v>
      </c>
      <c r="K628" s="2">
        <f>_xlfn.XLOOKUP(orders[[#This Row],[Product ID]],products[Product ID],products[Size kg])</f>
        <v>2.5</v>
      </c>
      <c r="L628">
        <f>_xlfn.XLOOKUP(orders[[#This Row],[Product ID]],products[Product ID],products[Unit Price])</f>
        <v>25.875</v>
      </c>
      <c r="M628">
        <f>orders[[#This Row],[Unit Price]]*orders[[#This Row],[Quantity]]</f>
        <v>77.625</v>
      </c>
      <c r="N628">
        <f>_xlfn.XLOOKUP(orders[[#This Row],[Product ID]],products[Product ID],products[Profit]) * orders[[#This Row],[Quantity]]</f>
        <v>6.9861000000000004</v>
      </c>
    </row>
    <row r="629" spans="1:14" x14ac:dyDescent="0.3">
      <c r="A629" t="s">
        <v>5829</v>
      </c>
      <c r="B629" s="1">
        <v>44682</v>
      </c>
      <c r="C629" t="s">
        <v>3332</v>
      </c>
      <c r="D629" t="s">
        <v>5252</v>
      </c>
      <c r="E629">
        <v>2</v>
      </c>
      <c r="F629" t="str">
        <f>_xlfn.XLOOKUP(orders[[#This Row],[Customer ID]],customers[Customer ID],customers[Customer Name])</f>
        <v>Byron Acarson</v>
      </c>
      <c r="G629" t="str">
        <f>IF(_xlfn.XLOOKUP(orders[[#This Row],[Customer ID]],customers[Customer ID],customers[Email])=0,"",_xlfn.XLOOKUP(orders[[#This Row],[Customer ID]],customers[Customer ID],customers[Email]))</f>
        <v>bacarsonhf@cnn.com</v>
      </c>
      <c r="H629" t="str">
        <f>_xlfn.XLOOKUP(orders[[#This Row],[Customer ID]],customers[Customer ID],customers[Country])</f>
        <v>United States</v>
      </c>
      <c r="I629" t="str">
        <f>_xlfn.XLOOKUP(orders[[#This Row],[Product ID]],products[Product ID],products[Coffee Type])</f>
        <v>Excelsa</v>
      </c>
      <c r="J629" t="str">
        <f>_xlfn.XLOOKUP(orders[[#This Row],[Product ID]],products[Product ID],products[Roast Type])</f>
        <v xml:space="preserve">Medium </v>
      </c>
      <c r="K629" s="2">
        <f>_xlfn.XLOOKUP(orders[[#This Row],[Product ID]],products[Product ID],products[Size kg])</f>
        <v>2.5</v>
      </c>
      <c r="L629">
        <f>_xlfn.XLOOKUP(orders[[#This Row],[Product ID]],products[Product ID],products[Unit Price])</f>
        <v>31.625</v>
      </c>
      <c r="M629">
        <f>orders[[#This Row],[Unit Price]]*orders[[#This Row],[Quantity]]</f>
        <v>63.25</v>
      </c>
      <c r="N629">
        <f>_xlfn.XLOOKUP(orders[[#This Row],[Product ID]],products[Product ID],products[Profit]) * orders[[#This Row],[Quantity]]</f>
        <v>6.9573999999999998</v>
      </c>
    </row>
    <row r="630" spans="1:14" x14ac:dyDescent="0.3">
      <c r="A630" t="s">
        <v>5830</v>
      </c>
      <c r="B630" s="1">
        <v>44680</v>
      </c>
      <c r="C630" t="s">
        <v>3337</v>
      </c>
      <c r="D630" t="s">
        <v>5332</v>
      </c>
      <c r="E630">
        <v>6</v>
      </c>
      <c r="F630" t="str">
        <f>_xlfn.XLOOKUP(orders[[#This Row],[Customer ID]],customers[Customer ID],customers[Customer Name])</f>
        <v>Faunie Brigham</v>
      </c>
      <c r="G630" t="str">
        <f>IF(_xlfn.XLOOKUP(orders[[#This Row],[Customer ID]],customers[Customer ID],customers[Email])=0,"",_xlfn.XLOOKUP(orders[[#This Row],[Customer ID]],customers[Customer ID],customers[Email]))</f>
        <v>fbrighamhg@blog.com</v>
      </c>
      <c r="H630" t="str">
        <f>_xlfn.XLOOKUP(orders[[#This Row],[Customer ID]],customers[Customer ID],customers[Country])</f>
        <v>Ireland</v>
      </c>
      <c r="I630" t="str">
        <f>_xlfn.XLOOKUP(orders[[#This Row],[Product ID]],products[Product ID],products[Coffee Type])</f>
        <v>Excelsa</v>
      </c>
      <c r="J630" t="str">
        <f>_xlfn.XLOOKUP(orders[[#This Row],[Product ID]],products[Product ID],products[Roast Type])</f>
        <v xml:space="preserve">Light </v>
      </c>
      <c r="K630" s="2">
        <f>_xlfn.XLOOKUP(orders[[#This Row],[Product ID]],products[Product ID],products[Size kg])</f>
        <v>0.2</v>
      </c>
      <c r="L630">
        <f>_xlfn.XLOOKUP(orders[[#This Row],[Product ID]],products[Product ID],products[Unit Price])</f>
        <v>4.4550000000000001</v>
      </c>
      <c r="M630">
        <f>orders[[#This Row],[Unit Price]]*orders[[#This Row],[Quantity]]</f>
        <v>26.73</v>
      </c>
      <c r="N630">
        <f>_xlfn.XLOOKUP(orders[[#This Row],[Product ID]],products[Product ID],products[Profit]) * orders[[#This Row],[Quantity]]</f>
        <v>2.94</v>
      </c>
    </row>
    <row r="631" spans="1:14" x14ac:dyDescent="0.3">
      <c r="A631" t="s">
        <v>5830</v>
      </c>
      <c r="B631" s="1">
        <v>44680</v>
      </c>
      <c r="C631" t="s">
        <v>3337</v>
      </c>
      <c r="D631" t="s">
        <v>5259</v>
      </c>
      <c r="E631">
        <v>4</v>
      </c>
      <c r="F631" t="str">
        <f>_xlfn.XLOOKUP(orders[[#This Row],[Customer ID]],customers[Customer ID],customers[Customer Name])</f>
        <v>Faunie Brigham</v>
      </c>
      <c r="G631" t="str">
        <f>IF(_xlfn.XLOOKUP(orders[[#This Row],[Customer ID]],customers[Customer ID],customers[Email])=0,"",_xlfn.XLOOKUP(orders[[#This Row],[Customer ID]],customers[Customer ID],customers[Email]))</f>
        <v>fbrighamhg@blog.com</v>
      </c>
      <c r="H631" t="str">
        <f>_xlfn.XLOOKUP(orders[[#This Row],[Customer ID]],customers[Customer ID],customers[Country])</f>
        <v>Ireland</v>
      </c>
      <c r="I631" t="str">
        <f>_xlfn.XLOOKUP(orders[[#This Row],[Product ID]],products[Product ID],products[Coffee Type])</f>
        <v>Liberica</v>
      </c>
      <c r="J631" t="str">
        <f>_xlfn.XLOOKUP(orders[[#This Row],[Product ID]],products[Product ID],products[Roast Type])</f>
        <v xml:space="preserve">Dark </v>
      </c>
      <c r="K631" s="2">
        <f>_xlfn.XLOOKUP(orders[[#This Row],[Product ID]],products[Product ID],products[Size kg])</f>
        <v>0.5</v>
      </c>
      <c r="L631">
        <f>_xlfn.XLOOKUP(orders[[#This Row],[Product ID]],products[Product ID],products[Unit Price])</f>
        <v>7.77</v>
      </c>
      <c r="M631">
        <f>orders[[#This Row],[Unit Price]]*orders[[#This Row],[Quantity]]</f>
        <v>31.08</v>
      </c>
      <c r="N631">
        <f>_xlfn.XLOOKUP(orders[[#This Row],[Product ID]],products[Product ID],products[Profit]) * orders[[#This Row],[Quantity]]</f>
        <v>4.0404</v>
      </c>
    </row>
    <row r="632" spans="1:14" x14ac:dyDescent="0.3">
      <c r="A632" t="s">
        <v>5830</v>
      </c>
      <c r="B632" s="1">
        <v>44680</v>
      </c>
      <c r="C632" t="s">
        <v>3337</v>
      </c>
      <c r="D632" t="s">
        <v>5217</v>
      </c>
      <c r="E632">
        <v>1</v>
      </c>
      <c r="F632" t="str">
        <f>_xlfn.XLOOKUP(orders[[#This Row],[Customer ID]],customers[Customer ID],customers[Customer Name])</f>
        <v>Faunie Brigham</v>
      </c>
      <c r="G632" t="str">
        <f>IF(_xlfn.XLOOKUP(orders[[#This Row],[Customer ID]],customers[Customer ID],customers[Email])=0,"",_xlfn.XLOOKUP(orders[[#This Row],[Customer ID]],customers[Customer ID],customers[Email]))</f>
        <v>fbrighamhg@blog.com</v>
      </c>
      <c r="H632" t="str">
        <f>_xlfn.XLOOKUP(orders[[#This Row],[Customer ID]],customers[Customer ID],customers[Country])</f>
        <v>Ireland</v>
      </c>
      <c r="I632" t="str">
        <f>_xlfn.XLOOKUP(orders[[#This Row],[Product ID]],products[Product ID],products[Coffee Type])</f>
        <v>Arabica</v>
      </c>
      <c r="J632" t="str">
        <f>_xlfn.XLOOKUP(orders[[#This Row],[Product ID]],products[Product ID],products[Roast Type])</f>
        <v xml:space="preserve">Dark </v>
      </c>
      <c r="K632" s="2">
        <f>_xlfn.XLOOKUP(orders[[#This Row],[Product ID]],products[Product ID],products[Size kg])</f>
        <v>0.2</v>
      </c>
      <c r="L632">
        <f>_xlfn.XLOOKUP(orders[[#This Row],[Product ID]],products[Product ID],products[Unit Price])</f>
        <v>2.9849999999999999</v>
      </c>
      <c r="M632">
        <f>orders[[#This Row],[Unit Price]]*orders[[#This Row],[Quantity]]</f>
        <v>2.9849999999999999</v>
      </c>
      <c r="N632">
        <f>_xlfn.XLOOKUP(orders[[#This Row],[Product ID]],products[Product ID],products[Profit]) * orders[[#This Row],[Quantity]]</f>
        <v>0.26860000000000001</v>
      </c>
    </row>
    <row r="633" spans="1:14" x14ac:dyDescent="0.3">
      <c r="A633" t="s">
        <v>5830</v>
      </c>
      <c r="B633" s="1">
        <v>44680</v>
      </c>
      <c r="C633" t="s">
        <v>3337</v>
      </c>
      <c r="D633" t="s">
        <v>5205</v>
      </c>
      <c r="E633">
        <v>5</v>
      </c>
      <c r="F633" t="str">
        <f>_xlfn.XLOOKUP(orders[[#This Row],[Customer ID]],customers[Customer ID],customers[Customer Name])</f>
        <v>Faunie Brigham</v>
      </c>
      <c r="G633" t="str">
        <f>IF(_xlfn.XLOOKUP(orders[[#This Row],[Customer ID]],customers[Customer ID],customers[Email])=0,"",_xlfn.XLOOKUP(orders[[#This Row],[Customer ID]],customers[Customer ID],customers[Email]))</f>
        <v>fbrighamhg@blog.com</v>
      </c>
      <c r="H633" t="str">
        <f>_xlfn.XLOOKUP(orders[[#This Row],[Customer ID]],customers[Customer ID],customers[Country])</f>
        <v>Ireland</v>
      </c>
      <c r="I633" t="str">
        <f>_xlfn.XLOOKUP(orders[[#This Row],[Product ID]],products[Product ID],products[Coffee Type])</f>
        <v>Robusta</v>
      </c>
      <c r="J633" t="str">
        <f>_xlfn.XLOOKUP(orders[[#This Row],[Product ID]],products[Product ID],products[Roast Type])</f>
        <v xml:space="preserve">Dark </v>
      </c>
      <c r="K633" s="2">
        <f>_xlfn.XLOOKUP(orders[[#This Row],[Product ID]],products[Product ID],products[Size kg])</f>
        <v>2.5</v>
      </c>
      <c r="L633">
        <f>_xlfn.XLOOKUP(orders[[#This Row],[Product ID]],products[Product ID],products[Unit Price])</f>
        <v>20.585000000000001</v>
      </c>
      <c r="M633">
        <f>orders[[#This Row],[Unit Price]]*orders[[#This Row],[Quantity]]</f>
        <v>102.92500000000001</v>
      </c>
      <c r="N633">
        <f>_xlfn.XLOOKUP(orders[[#This Row],[Product ID]],products[Product ID],products[Profit]) * orders[[#This Row],[Quantity]]</f>
        <v>6.1755000000000004</v>
      </c>
    </row>
    <row r="634" spans="1:14" x14ac:dyDescent="0.3">
      <c r="A634" t="s">
        <v>5831</v>
      </c>
      <c r="B634" s="1">
        <v>44049</v>
      </c>
      <c r="C634" t="s">
        <v>3357</v>
      </c>
      <c r="D634" t="s">
        <v>5289</v>
      </c>
      <c r="E634">
        <v>4</v>
      </c>
      <c r="F634" t="str">
        <f>_xlfn.XLOOKUP(orders[[#This Row],[Customer ID]],customers[Customer ID],customers[Customer Name])</f>
        <v>Marjorie Yoxen</v>
      </c>
      <c r="G634" t="str">
        <f>IF(_xlfn.XLOOKUP(orders[[#This Row],[Customer ID]],customers[Customer ID],customers[Email])=0,"",_xlfn.XLOOKUP(orders[[#This Row],[Customer ID]],customers[Customer ID],customers[Email]))</f>
        <v>myoxenhk@google.com</v>
      </c>
      <c r="H634" t="str">
        <f>_xlfn.XLOOKUP(orders[[#This Row],[Customer ID]],customers[Customer ID],customers[Country])</f>
        <v>United States</v>
      </c>
      <c r="I634" t="str">
        <f>_xlfn.XLOOKUP(orders[[#This Row],[Product ID]],products[Product ID],products[Coffee Type])</f>
        <v>Excelsa</v>
      </c>
      <c r="J634" t="str">
        <f>_xlfn.XLOOKUP(orders[[#This Row],[Product ID]],products[Product ID],products[Roast Type])</f>
        <v xml:space="preserve">Light </v>
      </c>
      <c r="K634" s="2">
        <f>_xlfn.XLOOKUP(orders[[#This Row],[Product ID]],products[Product ID],products[Size kg])</f>
        <v>0.5</v>
      </c>
      <c r="L634">
        <f>_xlfn.XLOOKUP(orders[[#This Row],[Product ID]],products[Product ID],products[Unit Price])</f>
        <v>8.91</v>
      </c>
      <c r="M634">
        <f>orders[[#This Row],[Unit Price]]*orders[[#This Row],[Quantity]]</f>
        <v>35.64</v>
      </c>
      <c r="N634">
        <f>_xlfn.XLOOKUP(orders[[#This Row],[Product ID]],products[Product ID],products[Profit]) * orders[[#This Row],[Quantity]]</f>
        <v>3.9203999999999999</v>
      </c>
    </row>
    <row r="635" spans="1:14" x14ac:dyDescent="0.3">
      <c r="A635" t="s">
        <v>5832</v>
      </c>
      <c r="B635" s="1">
        <v>43820</v>
      </c>
      <c r="C635" t="s">
        <v>3362</v>
      </c>
      <c r="D635" t="s">
        <v>5297</v>
      </c>
      <c r="E635">
        <v>4</v>
      </c>
      <c r="F635" t="str">
        <f>_xlfn.XLOOKUP(orders[[#This Row],[Customer ID]],customers[Customer ID],customers[Customer Name])</f>
        <v>Gaspar McGavin</v>
      </c>
      <c r="G635" t="str">
        <f>IF(_xlfn.XLOOKUP(orders[[#This Row],[Customer ID]],customers[Customer ID],customers[Email])=0,"",_xlfn.XLOOKUP(orders[[#This Row],[Customer ID]],customers[Customer ID],customers[Email]))</f>
        <v>gmcgavinhl@histats.com</v>
      </c>
      <c r="H635" t="str">
        <f>_xlfn.XLOOKUP(orders[[#This Row],[Customer ID]],customers[Customer ID],customers[Country])</f>
        <v>United States</v>
      </c>
      <c r="I635" t="str">
        <f>_xlfn.XLOOKUP(orders[[#This Row],[Product ID]],products[Product ID],products[Coffee Type])</f>
        <v>Robusta</v>
      </c>
      <c r="J635" t="str">
        <f>_xlfn.XLOOKUP(orders[[#This Row],[Product ID]],products[Product ID],products[Roast Type])</f>
        <v xml:space="preserve">Light </v>
      </c>
      <c r="K635" s="2">
        <f>_xlfn.XLOOKUP(orders[[#This Row],[Product ID]],products[Product ID],products[Size kg])</f>
        <v>1</v>
      </c>
      <c r="L635">
        <f>_xlfn.XLOOKUP(orders[[#This Row],[Product ID]],products[Product ID],products[Unit Price])</f>
        <v>11.95</v>
      </c>
      <c r="M635">
        <f>orders[[#This Row],[Unit Price]]*orders[[#This Row],[Quantity]]</f>
        <v>47.8</v>
      </c>
      <c r="N635">
        <f>_xlfn.XLOOKUP(orders[[#This Row],[Product ID]],products[Product ID],products[Profit]) * orders[[#This Row],[Quantity]]</f>
        <v>2.8679999999999999</v>
      </c>
    </row>
    <row r="636" spans="1:14" x14ac:dyDescent="0.3">
      <c r="A636" t="s">
        <v>5833</v>
      </c>
      <c r="B636" s="1">
        <v>43940</v>
      </c>
      <c r="C636" t="s">
        <v>3367</v>
      </c>
      <c r="D636" t="s">
        <v>5242</v>
      </c>
      <c r="E636">
        <v>3</v>
      </c>
      <c r="F636" t="str">
        <f>_xlfn.XLOOKUP(orders[[#This Row],[Customer ID]],customers[Customer ID],customers[Customer Name])</f>
        <v>Lindy Uttermare</v>
      </c>
      <c r="G636" t="str">
        <f>IF(_xlfn.XLOOKUP(orders[[#This Row],[Customer ID]],customers[Customer ID],customers[Email])=0,"",_xlfn.XLOOKUP(orders[[#This Row],[Customer ID]],customers[Customer ID],customers[Email]))</f>
        <v>luttermarehm@engadget.com</v>
      </c>
      <c r="H636" t="str">
        <f>_xlfn.XLOOKUP(orders[[#This Row],[Customer ID]],customers[Customer ID],customers[Country])</f>
        <v>United States</v>
      </c>
      <c r="I636" t="str">
        <f>_xlfn.XLOOKUP(orders[[#This Row],[Product ID]],products[Product ID],products[Coffee Type])</f>
        <v>Liberica</v>
      </c>
      <c r="J636" t="str">
        <f>_xlfn.XLOOKUP(orders[[#This Row],[Product ID]],products[Product ID],products[Roast Type])</f>
        <v xml:space="preserve">Medium </v>
      </c>
      <c r="K636" s="2">
        <f>_xlfn.XLOOKUP(orders[[#This Row],[Product ID]],products[Product ID],products[Size kg])</f>
        <v>1</v>
      </c>
      <c r="L636">
        <f>_xlfn.XLOOKUP(orders[[#This Row],[Product ID]],products[Product ID],products[Unit Price])</f>
        <v>14.55</v>
      </c>
      <c r="M636">
        <f>orders[[#This Row],[Unit Price]]*orders[[#This Row],[Quantity]]</f>
        <v>43.650000000000006</v>
      </c>
      <c r="N636">
        <f>_xlfn.XLOOKUP(orders[[#This Row],[Product ID]],products[Product ID],products[Profit]) * orders[[#This Row],[Quantity]]</f>
        <v>5.6745000000000001</v>
      </c>
    </row>
    <row r="637" spans="1:14" x14ac:dyDescent="0.3">
      <c r="A637" t="s">
        <v>5834</v>
      </c>
      <c r="B637" s="1">
        <v>44578</v>
      </c>
      <c r="C637" t="s">
        <v>3372</v>
      </c>
      <c r="D637" t="s">
        <v>5289</v>
      </c>
      <c r="E637">
        <v>4</v>
      </c>
      <c r="F637" t="str">
        <f>_xlfn.XLOOKUP(orders[[#This Row],[Customer ID]],customers[Customer ID],customers[Customer Name])</f>
        <v>Eal D'Ambrogio</v>
      </c>
      <c r="G637" t="str">
        <f>IF(_xlfn.XLOOKUP(orders[[#This Row],[Customer ID]],customers[Customer ID],customers[Email])=0,"",_xlfn.XLOOKUP(orders[[#This Row],[Customer ID]],customers[Customer ID],customers[Email]))</f>
        <v>edambrogiohn@techcrunch.com</v>
      </c>
      <c r="H637" t="str">
        <f>_xlfn.XLOOKUP(orders[[#This Row],[Customer ID]],customers[Customer ID],customers[Country])</f>
        <v>United States</v>
      </c>
      <c r="I637" t="str">
        <f>_xlfn.XLOOKUP(orders[[#This Row],[Product ID]],products[Product ID],products[Coffee Type])</f>
        <v>Excelsa</v>
      </c>
      <c r="J637" t="str">
        <f>_xlfn.XLOOKUP(orders[[#This Row],[Product ID]],products[Product ID],products[Roast Type])</f>
        <v xml:space="preserve">Light </v>
      </c>
      <c r="K637" s="2">
        <f>_xlfn.XLOOKUP(orders[[#This Row],[Product ID]],products[Product ID],products[Size kg])</f>
        <v>0.5</v>
      </c>
      <c r="L637">
        <f>_xlfn.XLOOKUP(orders[[#This Row],[Product ID]],products[Product ID],products[Unit Price])</f>
        <v>8.91</v>
      </c>
      <c r="M637">
        <f>orders[[#This Row],[Unit Price]]*orders[[#This Row],[Quantity]]</f>
        <v>35.64</v>
      </c>
      <c r="N637">
        <f>_xlfn.XLOOKUP(orders[[#This Row],[Product ID]],products[Product ID],products[Profit]) * orders[[#This Row],[Quantity]]</f>
        <v>3.9203999999999999</v>
      </c>
    </row>
    <row r="638" spans="1:14" x14ac:dyDescent="0.3">
      <c r="A638" t="s">
        <v>5835</v>
      </c>
      <c r="B638" s="1">
        <v>43487</v>
      </c>
      <c r="C638" t="s">
        <v>3377</v>
      </c>
      <c r="D638" t="s">
        <v>5264</v>
      </c>
      <c r="E638">
        <v>6</v>
      </c>
      <c r="F638" t="str">
        <f>_xlfn.XLOOKUP(orders[[#This Row],[Customer ID]],customers[Customer ID],customers[Customer Name])</f>
        <v>Carolee Winchcombe</v>
      </c>
      <c r="G638" t="str">
        <f>IF(_xlfn.XLOOKUP(orders[[#This Row],[Customer ID]],customers[Customer ID],customers[Email])=0,"",_xlfn.XLOOKUP(orders[[#This Row],[Customer ID]],customers[Customer ID],customers[Email]))</f>
        <v>cwinchcombeho@jiathis.com</v>
      </c>
      <c r="H638" t="str">
        <f>_xlfn.XLOOKUP(orders[[#This Row],[Customer ID]],customers[Customer ID],customers[Country])</f>
        <v>United States</v>
      </c>
      <c r="I638" t="str">
        <f>_xlfn.XLOOKUP(orders[[#This Row],[Product ID]],products[Product ID],products[Coffee Type])</f>
        <v>Liberica</v>
      </c>
      <c r="J638" t="str">
        <f>_xlfn.XLOOKUP(orders[[#This Row],[Product ID]],products[Product ID],products[Roast Type])</f>
        <v xml:space="preserve">Light </v>
      </c>
      <c r="K638" s="2">
        <f>_xlfn.XLOOKUP(orders[[#This Row],[Product ID]],products[Product ID],products[Size kg])</f>
        <v>1</v>
      </c>
      <c r="L638">
        <f>_xlfn.XLOOKUP(orders[[#This Row],[Product ID]],products[Product ID],products[Unit Price])</f>
        <v>15.85</v>
      </c>
      <c r="M638">
        <f>orders[[#This Row],[Unit Price]]*orders[[#This Row],[Quantity]]</f>
        <v>95.1</v>
      </c>
      <c r="N638">
        <f>_xlfn.XLOOKUP(orders[[#This Row],[Product ID]],products[Product ID],products[Profit]) * orders[[#This Row],[Quantity]]</f>
        <v>12.363000000000001</v>
      </c>
    </row>
    <row r="639" spans="1:14" x14ac:dyDescent="0.3">
      <c r="A639" t="s">
        <v>5836</v>
      </c>
      <c r="B639" s="1">
        <v>43889</v>
      </c>
      <c r="C639" t="s">
        <v>3382</v>
      </c>
      <c r="D639" t="s">
        <v>5252</v>
      </c>
      <c r="E639">
        <v>1</v>
      </c>
      <c r="F639" t="str">
        <f>_xlfn.XLOOKUP(orders[[#This Row],[Customer ID]],customers[Customer ID],customers[Customer Name])</f>
        <v>Benedikta Paumier</v>
      </c>
      <c r="G639" t="str">
        <f>IF(_xlfn.XLOOKUP(orders[[#This Row],[Customer ID]],customers[Customer ID],customers[Email])=0,"",_xlfn.XLOOKUP(orders[[#This Row],[Customer ID]],customers[Customer ID],customers[Email]))</f>
        <v>bpaumierhp@umn.edu</v>
      </c>
      <c r="H639" t="str">
        <f>_xlfn.XLOOKUP(orders[[#This Row],[Customer ID]],customers[Customer ID],customers[Country])</f>
        <v>Ireland</v>
      </c>
      <c r="I639" t="str">
        <f>_xlfn.XLOOKUP(orders[[#This Row],[Product ID]],products[Product ID],products[Coffee Type])</f>
        <v>Excelsa</v>
      </c>
      <c r="J639" t="str">
        <f>_xlfn.XLOOKUP(orders[[#This Row],[Product ID]],products[Product ID],products[Roast Type])</f>
        <v xml:space="preserve">Medium </v>
      </c>
      <c r="K639" s="2">
        <f>_xlfn.XLOOKUP(orders[[#This Row],[Product ID]],products[Product ID],products[Size kg])</f>
        <v>2.5</v>
      </c>
      <c r="L639">
        <f>_xlfn.XLOOKUP(orders[[#This Row],[Product ID]],products[Product ID],products[Unit Price])</f>
        <v>31.625</v>
      </c>
      <c r="M639">
        <f>orders[[#This Row],[Unit Price]]*orders[[#This Row],[Quantity]]</f>
        <v>31.625</v>
      </c>
      <c r="N639">
        <f>_xlfn.XLOOKUP(orders[[#This Row],[Product ID]],products[Product ID],products[Profit]) * orders[[#This Row],[Quantity]]</f>
        <v>3.4786999999999999</v>
      </c>
    </row>
    <row r="640" spans="1:14" x14ac:dyDescent="0.3">
      <c r="A640" t="s">
        <v>5837</v>
      </c>
      <c r="B640" s="1">
        <v>43684</v>
      </c>
      <c r="C640" t="s">
        <v>3388</v>
      </c>
      <c r="D640" t="s">
        <v>5286</v>
      </c>
      <c r="E640">
        <v>3</v>
      </c>
      <c r="F640" t="str">
        <f>_xlfn.XLOOKUP(orders[[#This Row],[Customer ID]],customers[Customer ID],customers[Customer Name])</f>
        <v>Neville Piatto</v>
      </c>
      <c r="G640" t="str">
        <f>IF(_xlfn.XLOOKUP(orders[[#This Row],[Customer ID]],customers[Customer ID],customers[Email])=0,"",_xlfn.XLOOKUP(orders[[#This Row],[Customer ID]],customers[Customer ID],customers[Email]))</f>
        <v/>
      </c>
      <c r="H640" t="str">
        <f>_xlfn.XLOOKUP(orders[[#This Row],[Customer ID]],customers[Customer ID],customers[Country])</f>
        <v>Ireland</v>
      </c>
      <c r="I640" t="str">
        <f>_xlfn.XLOOKUP(orders[[#This Row],[Product ID]],products[Product ID],products[Coffee Type])</f>
        <v>Arabica</v>
      </c>
      <c r="J640" t="str">
        <f>_xlfn.XLOOKUP(orders[[#This Row],[Product ID]],products[Product ID],products[Roast Type])</f>
        <v xml:space="preserve">Medium </v>
      </c>
      <c r="K640" s="2">
        <f>_xlfn.XLOOKUP(orders[[#This Row],[Product ID]],products[Product ID],products[Size kg])</f>
        <v>2.5</v>
      </c>
      <c r="L640">
        <f>_xlfn.XLOOKUP(orders[[#This Row],[Product ID]],products[Product ID],products[Unit Price])</f>
        <v>25.875</v>
      </c>
      <c r="M640">
        <f>orders[[#This Row],[Unit Price]]*orders[[#This Row],[Quantity]]</f>
        <v>77.625</v>
      </c>
      <c r="N640">
        <f>_xlfn.XLOOKUP(orders[[#This Row],[Product ID]],products[Product ID],products[Profit]) * orders[[#This Row],[Quantity]]</f>
        <v>6.9861000000000004</v>
      </c>
    </row>
    <row r="641" spans="1:14" x14ac:dyDescent="0.3">
      <c r="A641" t="s">
        <v>5838</v>
      </c>
      <c r="B641" s="1">
        <v>44331</v>
      </c>
      <c r="C641" t="s">
        <v>3392</v>
      </c>
      <c r="D641" t="s">
        <v>5207</v>
      </c>
      <c r="E641">
        <v>1</v>
      </c>
      <c r="F641" t="str">
        <f>_xlfn.XLOOKUP(orders[[#This Row],[Customer ID]],customers[Customer ID],customers[Customer Name])</f>
        <v>Jeno Capey</v>
      </c>
      <c r="G641" t="str">
        <f>IF(_xlfn.XLOOKUP(orders[[#This Row],[Customer ID]],customers[Customer ID],customers[Email])=0,"",_xlfn.XLOOKUP(orders[[#This Row],[Customer ID]],customers[Customer ID],customers[Email]))</f>
        <v>jcapeyhr@bravesites.com</v>
      </c>
      <c r="H641" t="str">
        <f>_xlfn.XLOOKUP(orders[[#This Row],[Customer ID]],customers[Customer ID],customers[Country])</f>
        <v>United States</v>
      </c>
      <c r="I641" t="str">
        <f>_xlfn.XLOOKUP(orders[[#This Row],[Product ID]],products[Product ID],products[Coffee Type])</f>
        <v>Liberica</v>
      </c>
      <c r="J641" t="str">
        <f>_xlfn.XLOOKUP(orders[[#This Row],[Product ID]],products[Product ID],products[Roast Type])</f>
        <v xml:space="preserve">Dark </v>
      </c>
      <c r="K641" s="2">
        <f>_xlfn.XLOOKUP(orders[[#This Row],[Product ID]],products[Product ID],products[Size kg])</f>
        <v>0.2</v>
      </c>
      <c r="L641">
        <f>_xlfn.XLOOKUP(orders[[#This Row],[Product ID]],products[Product ID],products[Unit Price])</f>
        <v>3.8849999999999998</v>
      </c>
      <c r="M641">
        <f>orders[[#This Row],[Unit Price]]*orders[[#This Row],[Quantity]]</f>
        <v>3.8849999999999998</v>
      </c>
      <c r="N641">
        <f>_xlfn.XLOOKUP(orders[[#This Row],[Product ID]],products[Product ID],products[Profit]) * orders[[#This Row],[Quantity]]</f>
        <v>0.505</v>
      </c>
    </row>
    <row r="642" spans="1:14" x14ac:dyDescent="0.3">
      <c r="A642" t="s">
        <v>5839</v>
      </c>
      <c r="B642" s="1">
        <v>44547</v>
      </c>
      <c r="C642" t="s">
        <v>3439</v>
      </c>
      <c r="D642" t="s">
        <v>5189</v>
      </c>
      <c r="E642">
        <v>5</v>
      </c>
      <c r="F642" t="str">
        <f>_xlfn.XLOOKUP(orders[[#This Row],[Customer ID]],customers[Customer ID],customers[Customer Name])</f>
        <v>Tuckie Mathonnet</v>
      </c>
      <c r="G642" t="str">
        <f>IF(_xlfn.XLOOKUP(orders[[#This Row],[Customer ID]],customers[Customer ID],customers[Email])=0,"",_xlfn.XLOOKUP(orders[[#This Row],[Customer ID]],customers[Customer ID],customers[Email]))</f>
        <v>tmathonneti0@google.co.jp</v>
      </c>
      <c r="H642" t="str">
        <f>_xlfn.XLOOKUP(orders[[#This Row],[Customer ID]],customers[Customer ID],customers[Country])</f>
        <v>United States</v>
      </c>
      <c r="I642" t="str">
        <f>_xlfn.XLOOKUP(orders[[#This Row],[Product ID]],products[Product ID],products[Coffee Type])</f>
        <v>Robusta</v>
      </c>
      <c r="J642" t="str">
        <f>_xlfn.XLOOKUP(orders[[#This Row],[Product ID]],products[Product ID],products[Roast Type])</f>
        <v xml:space="preserve">Light </v>
      </c>
      <c r="K642" s="2">
        <f>_xlfn.XLOOKUP(orders[[#This Row],[Product ID]],products[Product ID],products[Size kg])</f>
        <v>2.5</v>
      </c>
      <c r="L642">
        <f>_xlfn.XLOOKUP(orders[[#This Row],[Product ID]],products[Product ID],products[Unit Price])</f>
        <v>27.484999999999999</v>
      </c>
      <c r="M642">
        <f>orders[[#This Row],[Unit Price]]*orders[[#This Row],[Quantity]]</f>
        <v>137.42500000000001</v>
      </c>
      <c r="N642">
        <f>_xlfn.XLOOKUP(orders[[#This Row],[Product ID]],products[Product ID],products[Profit]) * orders[[#This Row],[Quantity]]</f>
        <v>8.2454999999999998</v>
      </c>
    </row>
    <row r="643" spans="1:14" x14ac:dyDescent="0.3">
      <c r="A643" t="s">
        <v>5840</v>
      </c>
      <c r="B643" s="1">
        <v>44448</v>
      </c>
      <c r="C643" t="s">
        <v>3401</v>
      </c>
      <c r="D643" t="s">
        <v>5297</v>
      </c>
      <c r="E643">
        <v>3</v>
      </c>
      <c r="F643" t="str">
        <f>_xlfn.XLOOKUP(orders[[#This Row],[Customer ID]],customers[Customer ID],customers[Customer Name])</f>
        <v>Yardley Basill</v>
      </c>
      <c r="G643" t="str">
        <f>IF(_xlfn.XLOOKUP(orders[[#This Row],[Customer ID]],customers[Customer ID],customers[Email])=0,"",_xlfn.XLOOKUP(orders[[#This Row],[Customer ID]],customers[Customer ID],customers[Email]))</f>
        <v>ybasillht@theguardian.com</v>
      </c>
      <c r="H643" t="str">
        <f>_xlfn.XLOOKUP(orders[[#This Row],[Customer ID]],customers[Customer ID],customers[Country])</f>
        <v>United States</v>
      </c>
      <c r="I643" t="str">
        <f>_xlfn.XLOOKUP(orders[[#This Row],[Product ID]],products[Product ID],products[Coffee Type])</f>
        <v>Robusta</v>
      </c>
      <c r="J643" t="str">
        <f>_xlfn.XLOOKUP(orders[[#This Row],[Product ID]],products[Product ID],products[Roast Type])</f>
        <v xml:space="preserve">Light </v>
      </c>
      <c r="K643" s="2">
        <f>_xlfn.XLOOKUP(orders[[#This Row],[Product ID]],products[Product ID],products[Size kg])</f>
        <v>1</v>
      </c>
      <c r="L643">
        <f>_xlfn.XLOOKUP(orders[[#This Row],[Product ID]],products[Product ID],products[Unit Price])</f>
        <v>11.95</v>
      </c>
      <c r="M643">
        <f>orders[[#This Row],[Unit Price]]*orders[[#This Row],[Quantity]]</f>
        <v>35.849999999999994</v>
      </c>
      <c r="N643">
        <f>_xlfn.XLOOKUP(orders[[#This Row],[Product ID]],products[Product ID],products[Profit]) * orders[[#This Row],[Quantity]]</f>
        <v>2.1509999999999998</v>
      </c>
    </row>
    <row r="644" spans="1:14" x14ac:dyDescent="0.3">
      <c r="A644" t="s">
        <v>5841</v>
      </c>
      <c r="B644" s="1">
        <v>43880</v>
      </c>
      <c r="C644" t="s">
        <v>3406</v>
      </c>
      <c r="D644" t="s">
        <v>5223</v>
      </c>
      <c r="E644">
        <v>2</v>
      </c>
      <c r="F644" t="str">
        <f>_xlfn.XLOOKUP(orders[[#This Row],[Customer ID]],customers[Customer ID],customers[Customer Name])</f>
        <v>Maggy Baistow</v>
      </c>
      <c r="G644" t="str">
        <f>IF(_xlfn.XLOOKUP(orders[[#This Row],[Customer ID]],customers[Customer ID],customers[Email])=0,"",_xlfn.XLOOKUP(orders[[#This Row],[Customer ID]],customers[Customer ID],customers[Email]))</f>
        <v>mbaistowhu@i2i.jp</v>
      </c>
      <c r="H644" t="str">
        <f>_xlfn.XLOOKUP(orders[[#This Row],[Customer ID]],customers[Customer ID],customers[Country])</f>
        <v>United Kingdom</v>
      </c>
      <c r="I644" t="str">
        <f>_xlfn.XLOOKUP(orders[[#This Row],[Product ID]],products[Product ID],products[Coffee Type])</f>
        <v>Excelsa</v>
      </c>
      <c r="J644" t="str">
        <f>_xlfn.XLOOKUP(orders[[#This Row],[Product ID]],products[Product ID],products[Roast Type])</f>
        <v xml:space="preserve">Medium </v>
      </c>
      <c r="K644" s="2">
        <f>_xlfn.XLOOKUP(orders[[#This Row],[Product ID]],products[Product ID],products[Size kg])</f>
        <v>0.2</v>
      </c>
      <c r="L644">
        <f>_xlfn.XLOOKUP(orders[[#This Row],[Product ID]],products[Product ID],products[Unit Price])</f>
        <v>4.125</v>
      </c>
      <c r="M644">
        <f>orders[[#This Row],[Unit Price]]*orders[[#This Row],[Quantity]]</f>
        <v>8.25</v>
      </c>
      <c r="N644">
        <f>_xlfn.XLOOKUP(orders[[#This Row],[Product ID]],products[Product ID],products[Profit]) * orders[[#This Row],[Quantity]]</f>
        <v>0.90739999999999998</v>
      </c>
    </row>
    <row r="645" spans="1:14" x14ac:dyDescent="0.3">
      <c r="A645" t="s">
        <v>5842</v>
      </c>
      <c r="B645" s="1">
        <v>44011</v>
      </c>
      <c r="C645" t="s">
        <v>3413</v>
      </c>
      <c r="D645" t="s">
        <v>5202</v>
      </c>
      <c r="E645">
        <v>3</v>
      </c>
      <c r="F645" t="str">
        <f>_xlfn.XLOOKUP(orders[[#This Row],[Customer ID]],customers[Customer ID],customers[Customer Name])</f>
        <v>Courtney Pallant</v>
      </c>
      <c r="G645" t="str">
        <f>IF(_xlfn.XLOOKUP(orders[[#This Row],[Customer ID]],customers[Customer ID],customers[Email])=0,"",_xlfn.XLOOKUP(orders[[#This Row],[Customer ID]],customers[Customer ID],customers[Email]))</f>
        <v>cpallanthv@typepad.com</v>
      </c>
      <c r="H645" t="str">
        <f>_xlfn.XLOOKUP(orders[[#This Row],[Customer ID]],customers[Customer ID],customers[Country])</f>
        <v>United States</v>
      </c>
      <c r="I645" t="str">
        <f>_xlfn.XLOOKUP(orders[[#This Row],[Product ID]],products[Product ID],products[Coffee Type])</f>
        <v>Excelsa</v>
      </c>
      <c r="J645" t="str">
        <f>_xlfn.XLOOKUP(orders[[#This Row],[Product ID]],products[Product ID],products[Roast Type])</f>
        <v xml:space="preserve">Light </v>
      </c>
      <c r="K645" s="2">
        <f>_xlfn.XLOOKUP(orders[[#This Row],[Product ID]],products[Product ID],products[Size kg])</f>
        <v>2.5</v>
      </c>
      <c r="L645">
        <f>_xlfn.XLOOKUP(orders[[#This Row],[Product ID]],products[Product ID],products[Unit Price])</f>
        <v>34.155000000000001</v>
      </c>
      <c r="M645">
        <f>orders[[#This Row],[Unit Price]]*orders[[#This Row],[Quantity]]</f>
        <v>102.465</v>
      </c>
      <c r="N645">
        <f>_xlfn.XLOOKUP(orders[[#This Row],[Product ID]],products[Product ID],products[Profit]) * orders[[#This Row],[Quantity]]</f>
        <v>11.271000000000001</v>
      </c>
    </row>
    <row r="646" spans="1:14" x14ac:dyDescent="0.3">
      <c r="A646" t="s">
        <v>5843</v>
      </c>
      <c r="B646" s="1">
        <v>44694</v>
      </c>
      <c r="C646" t="s">
        <v>3417</v>
      </c>
      <c r="D646" t="s">
        <v>5205</v>
      </c>
      <c r="E646">
        <v>2</v>
      </c>
      <c r="F646" t="str">
        <f>_xlfn.XLOOKUP(orders[[#This Row],[Customer ID]],customers[Customer ID],customers[Customer Name])</f>
        <v>Marne Mingey</v>
      </c>
      <c r="G646" t="str">
        <f>IF(_xlfn.XLOOKUP(orders[[#This Row],[Customer ID]],customers[Customer ID],customers[Email])=0,"",_xlfn.XLOOKUP(orders[[#This Row],[Customer ID]],customers[Customer ID],customers[Email]))</f>
        <v/>
      </c>
      <c r="H646" t="str">
        <f>_xlfn.XLOOKUP(orders[[#This Row],[Customer ID]],customers[Customer ID],customers[Country])</f>
        <v>United States</v>
      </c>
      <c r="I646" t="str">
        <f>_xlfn.XLOOKUP(orders[[#This Row],[Product ID]],products[Product ID],products[Coffee Type])</f>
        <v>Robusta</v>
      </c>
      <c r="J646" t="str">
        <f>_xlfn.XLOOKUP(orders[[#This Row],[Product ID]],products[Product ID],products[Roast Type])</f>
        <v xml:space="preserve">Dark </v>
      </c>
      <c r="K646" s="2">
        <f>_xlfn.XLOOKUP(orders[[#This Row],[Product ID]],products[Product ID],products[Size kg])</f>
        <v>2.5</v>
      </c>
      <c r="L646">
        <f>_xlfn.XLOOKUP(orders[[#This Row],[Product ID]],products[Product ID],products[Unit Price])</f>
        <v>20.585000000000001</v>
      </c>
      <c r="M646">
        <f>orders[[#This Row],[Unit Price]]*orders[[#This Row],[Quantity]]</f>
        <v>41.17</v>
      </c>
      <c r="N646">
        <f>_xlfn.XLOOKUP(orders[[#This Row],[Product ID]],products[Product ID],products[Profit]) * orders[[#This Row],[Quantity]]</f>
        <v>2.4702000000000002</v>
      </c>
    </row>
    <row r="647" spans="1:14" x14ac:dyDescent="0.3">
      <c r="A647" t="s">
        <v>5844</v>
      </c>
      <c r="B647" s="1">
        <v>44106</v>
      </c>
      <c r="C647" t="s">
        <v>3421</v>
      </c>
      <c r="D647" t="s">
        <v>5256</v>
      </c>
      <c r="E647">
        <v>3</v>
      </c>
      <c r="F647" t="str">
        <f>_xlfn.XLOOKUP(orders[[#This Row],[Customer ID]],customers[Customer ID],customers[Customer Name])</f>
        <v>Denny O' Ronan</v>
      </c>
      <c r="G647" t="str">
        <f>IF(_xlfn.XLOOKUP(orders[[#This Row],[Customer ID]],customers[Customer ID],customers[Email])=0,"",_xlfn.XLOOKUP(orders[[#This Row],[Customer ID]],customers[Customer ID],customers[Email]))</f>
        <v>dohx@redcross.org</v>
      </c>
      <c r="H647" t="str">
        <f>_xlfn.XLOOKUP(orders[[#This Row],[Customer ID]],customers[Customer ID],customers[Country])</f>
        <v>United States</v>
      </c>
      <c r="I647" t="str">
        <f>_xlfn.XLOOKUP(orders[[#This Row],[Product ID]],products[Product ID],products[Coffee Type])</f>
        <v>Arabica</v>
      </c>
      <c r="J647" t="str">
        <f>_xlfn.XLOOKUP(orders[[#This Row],[Product ID]],products[Product ID],products[Roast Type])</f>
        <v xml:space="preserve">Dark </v>
      </c>
      <c r="K647" s="2">
        <f>_xlfn.XLOOKUP(orders[[#This Row],[Product ID]],products[Product ID],products[Size kg])</f>
        <v>2.5</v>
      </c>
      <c r="L647">
        <f>_xlfn.XLOOKUP(orders[[#This Row],[Product ID]],products[Product ID],products[Unit Price])</f>
        <v>22.885000000000002</v>
      </c>
      <c r="M647">
        <f>orders[[#This Row],[Unit Price]]*orders[[#This Row],[Quantity]]</f>
        <v>68.655000000000001</v>
      </c>
      <c r="N647">
        <f>_xlfn.XLOOKUP(orders[[#This Row],[Product ID]],products[Product ID],products[Profit]) * orders[[#This Row],[Quantity]]</f>
        <v>6.1788000000000007</v>
      </c>
    </row>
    <row r="648" spans="1:14" x14ac:dyDescent="0.3">
      <c r="A648" t="s">
        <v>5845</v>
      </c>
      <c r="B648" s="1">
        <v>44532</v>
      </c>
      <c r="C648" t="s">
        <v>3427</v>
      </c>
      <c r="D648" t="s">
        <v>5200</v>
      </c>
      <c r="E648">
        <v>1</v>
      </c>
      <c r="F648" t="str">
        <f>_xlfn.XLOOKUP(orders[[#This Row],[Customer ID]],customers[Customer ID],customers[Customer Name])</f>
        <v>Dottie Rallin</v>
      </c>
      <c r="G648" t="str">
        <f>IF(_xlfn.XLOOKUP(orders[[#This Row],[Customer ID]],customers[Customer ID],customers[Email])=0,"",_xlfn.XLOOKUP(orders[[#This Row],[Customer ID]],customers[Customer ID],customers[Email]))</f>
        <v>drallinhy@howstuffworks.com</v>
      </c>
      <c r="H648" t="str">
        <f>_xlfn.XLOOKUP(orders[[#This Row],[Customer ID]],customers[Customer ID],customers[Country])</f>
        <v>United States</v>
      </c>
      <c r="I648" t="str">
        <f>_xlfn.XLOOKUP(orders[[#This Row],[Product ID]],products[Product ID],products[Coffee Type])</f>
        <v>Arabica</v>
      </c>
      <c r="J648" t="str">
        <f>_xlfn.XLOOKUP(orders[[#This Row],[Product ID]],products[Product ID],products[Roast Type])</f>
        <v xml:space="preserve">Dark </v>
      </c>
      <c r="K648" s="2">
        <f>_xlfn.XLOOKUP(orders[[#This Row],[Product ID]],products[Product ID],products[Size kg])</f>
        <v>1</v>
      </c>
      <c r="L648">
        <f>_xlfn.XLOOKUP(orders[[#This Row],[Product ID]],products[Product ID],products[Unit Price])</f>
        <v>9.9499999999999993</v>
      </c>
      <c r="M648">
        <f>orders[[#This Row],[Unit Price]]*orders[[#This Row],[Quantity]]</f>
        <v>9.9499999999999993</v>
      </c>
      <c r="N648">
        <f>_xlfn.XLOOKUP(orders[[#This Row],[Product ID]],products[Product ID],products[Profit]) * orders[[#This Row],[Quantity]]</f>
        <v>0.89549999999999996</v>
      </c>
    </row>
    <row r="649" spans="1:14" x14ac:dyDescent="0.3">
      <c r="A649" t="s">
        <v>5846</v>
      </c>
      <c r="B649" s="1">
        <v>44502</v>
      </c>
      <c r="C649" t="s">
        <v>3432</v>
      </c>
      <c r="D649" t="s">
        <v>5235</v>
      </c>
      <c r="E649">
        <v>3</v>
      </c>
      <c r="F649" t="str">
        <f>_xlfn.XLOOKUP(orders[[#This Row],[Customer ID]],customers[Customer ID],customers[Customer Name])</f>
        <v>Ardith Chill</v>
      </c>
      <c r="G649" t="str">
        <f>IF(_xlfn.XLOOKUP(orders[[#This Row],[Customer ID]],customers[Customer ID],customers[Email])=0,"",_xlfn.XLOOKUP(orders[[#This Row],[Customer ID]],customers[Customer ID],customers[Email]))</f>
        <v>achillhz@epa.gov</v>
      </c>
      <c r="H649" t="str">
        <f>_xlfn.XLOOKUP(orders[[#This Row],[Customer ID]],customers[Customer ID],customers[Country])</f>
        <v>United Kingdom</v>
      </c>
      <c r="I649" t="str">
        <f>_xlfn.XLOOKUP(orders[[#This Row],[Product ID]],products[Product ID],products[Coffee Type])</f>
        <v>Liberica</v>
      </c>
      <c r="J649" t="str">
        <f>_xlfn.XLOOKUP(orders[[#This Row],[Product ID]],products[Product ID],products[Roast Type])</f>
        <v xml:space="preserve">Light </v>
      </c>
      <c r="K649" s="2">
        <f>_xlfn.XLOOKUP(orders[[#This Row],[Product ID]],products[Product ID],products[Size kg])</f>
        <v>0.5</v>
      </c>
      <c r="L649">
        <f>_xlfn.XLOOKUP(orders[[#This Row],[Product ID]],products[Product ID],products[Unit Price])</f>
        <v>9.51</v>
      </c>
      <c r="M649">
        <f>orders[[#This Row],[Unit Price]]*orders[[#This Row],[Quantity]]</f>
        <v>28.53</v>
      </c>
      <c r="N649">
        <f>_xlfn.XLOOKUP(orders[[#This Row],[Product ID]],products[Product ID],products[Profit]) * orders[[#This Row],[Quantity]]</f>
        <v>3.7088999999999999</v>
      </c>
    </row>
    <row r="650" spans="1:14" x14ac:dyDescent="0.3">
      <c r="A650" t="s">
        <v>5847</v>
      </c>
      <c r="B650" s="1">
        <v>43884</v>
      </c>
      <c r="C650" t="s">
        <v>3439</v>
      </c>
      <c r="D650" t="s">
        <v>5245</v>
      </c>
      <c r="E650">
        <v>6</v>
      </c>
      <c r="F650" t="str">
        <f>_xlfn.XLOOKUP(orders[[#This Row],[Customer ID]],customers[Customer ID],customers[Customer Name])</f>
        <v>Tuckie Mathonnet</v>
      </c>
      <c r="G650" t="str">
        <f>IF(_xlfn.XLOOKUP(orders[[#This Row],[Customer ID]],customers[Customer ID],customers[Email])=0,"",_xlfn.XLOOKUP(orders[[#This Row],[Customer ID]],customers[Customer ID],customers[Email]))</f>
        <v>tmathonneti0@google.co.jp</v>
      </c>
      <c r="H650" t="str">
        <f>_xlfn.XLOOKUP(orders[[#This Row],[Customer ID]],customers[Customer ID],customers[Country])</f>
        <v>United States</v>
      </c>
      <c r="I650" t="str">
        <f>_xlfn.XLOOKUP(orders[[#This Row],[Product ID]],products[Product ID],products[Coffee Type])</f>
        <v>Robusta</v>
      </c>
      <c r="J650" t="str">
        <f>_xlfn.XLOOKUP(orders[[#This Row],[Product ID]],products[Product ID],products[Roast Type])</f>
        <v xml:space="preserve">Dark </v>
      </c>
      <c r="K650" s="2">
        <f>_xlfn.XLOOKUP(orders[[#This Row],[Product ID]],products[Product ID],products[Size kg])</f>
        <v>0.2</v>
      </c>
      <c r="L650">
        <f>_xlfn.XLOOKUP(orders[[#This Row],[Product ID]],products[Product ID],products[Unit Price])</f>
        <v>2.6850000000000001</v>
      </c>
      <c r="M650">
        <f>orders[[#This Row],[Unit Price]]*orders[[#This Row],[Quantity]]</f>
        <v>16.11</v>
      </c>
      <c r="N650">
        <f>_xlfn.XLOOKUP(orders[[#This Row],[Product ID]],products[Product ID],products[Profit]) * orders[[#This Row],[Quantity]]</f>
        <v>0.9665999999999999</v>
      </c>
    </row>
    <row r="651" spans="1:14" x14ac:dyDescent="0.3">
      <c r="A651" t="s">
        <v>5848</v>
      </c>
      <c r="B651" s="1">
        <v>44015</v>
      </c>
      <c r="C651" t="s">
        <v>3444</v>
      </c>
      <c r="D651" t="s">
        <v>5264</v>
      </c>
      <c r="E651">
        <v>6</v>
      </c>
      <c r="F651" t="str">
        <f>_xlfn.XLOOKUP(orders[[#This Row],[Customer ID]],customers[Customer ID],customers[Customer Name])</f>
        <v>Charmane Denys</v>
      </c>
      <c r="G651" t="str">
        <f>IF(_xlfn.XLOOKUP(orders[[#This Row],[Customer ID]],customers[Customer ID],customers[Email])=0,"",_xlfn.XLOOKUP(orders[[#This Row],[Customer ID]],customers[Customer ID],customers[Email]))</f>
        <v>cdenysi1@is.gd</v>
      </c>
      <c r="H651" t="str">
        <f>_xlfn.XLOOKUP(orders[[#This Row],[Customer ID]],customers[Customer ID],customers[Country])</f>
        <v>United Kingdom</v>
      </c>
      <c r="I651" t="str">
        <f>_xlfn.XLOOKUP(orders[[#This Row],[Product ID]],products[Product ID],products[Coffee Type])</f>
        <v>Liberica</v>
      </c>
      <c r="J651" t="str">
        <f>_xlfn.XLOOKUP(orders[[#This Row],[Product ID]],products[Product ID],products[Roast Type])</f>
        <v xml:space="preserve">Light </v>
      </c>
      <c r="K651" s="2">
        <f>_xlfn.XLOOKUP(orders[[#This Row],[Product ID]],products[Product ID],products[Size kg])</f>
        <v>1</v>
      </c>
      <c r="L651">
        <f>_xlfn.XLOOKUP(orders[[#This Row],[Product ID]],products[Product ID],products[Unit Price])</f>
        <v>15.85</v>
      </c>
      <c r="M651">
        <f>orders[[#This Row],[Unit Price]]*orders[[#This Row],[Quantity]]</f>
        <v>95.1</v>
      </c>
      <c r="N651">
        <f>_xlfn.XLOOKUP(orders[[#This Row],[Product ID]],products[Product ID],products[Profit]) * orders[[#This Row],[Quantity]]</f>
        <v>12.363000000000001</v>
      </c>
    </row>
    <row r="652" spans="1:14" x14ac:dyDescent="0.3">
      <c r="A652" t="s">
        <v>5849</v>
      </c>
      <c r="B652" s="1">
        <v>43507</v>
      </c>
      <c r="C652" t="s">
        <v>3451</v>
      </c>
      <c r="D652" t="s">
        <v>5272</v>
      </c>
      <c r="E652">
        <v>1</v>
      </c>
      <c r="F652" t="str">
        <f>_xlfn.XLOOKUP(orders[[#This Row],[Customer ID]],customers[Customer ID],customers[Customer Name])</f>
        <v>Cecily Stebbings</v>
      </c>
      <c r="G652" t="str">
        <f>IF(_xlfn.XLOOKUP(orders[[#This Row],[Customer ID]],customers[Customer ID],customers[Email])=0,"",_xlfn.XLOOKUP(orders[[#This Row],[Customer ID]],customers[Customer ID],customers[Email]))</f>
        <v>cstebbingsi2@drupal.org</v>
      </c>
      <c r="H652" t="str">
        <f>_xlfn.XLOOKUP(orders[[#This Row],[Customer ID]],customers[Customer ID],customers[Country])</f>
        <v>United States</v>
      </c>
      <c r="I652" t="str">
        <f>_xlfn.XLOOKUP(orders[[#This Row],[Product ID]],products[Product ID],products[Coffee Type])</f>
        <v>Robusta</v>
      </c>
      <c r="J652" t="str">
        <f>_xlfn.XLOOKUP(orders[[#This Row],[Product ID]],products[Product ID],products[Roast Type])</f>
        <v xml:space="preserve">Dark </v>
      </c>
      <c r="K652" s="2">
        <f>_xlfn.XLOOKUP(orders[[#This Row],[Product ID]],products[Product ID],products[Size kg])</f>
        <v>0.5</v>
      </c>
      <c r="L652">
        <f>_xlfn.XLOOKUP(orders[[#This Row],[Product ID]],products[Product ID],products[Unit Price])</f>
        <v>5.37</v>
      </c>
      <c r="M652">
        <f>orders[[#This Row],[Unit Price]]*orders[[#This Row],[Quantity]]</f>
        <v>5.37</v>
      </c>
      <c r="N652">
        <f>_xlfn.XLOOKUP(orders[[#This Row],[Product ID]],products[Product ID],products[Profit]) * orders[[#This Row],[Quantity]]</f>
        <v>0.32219999999999999</v>
      </c>
    </row>
    <row r="653" spans="1:14" x14ac:dyDescent="0.3">
      <c r="A653" t="s">
        <v>5850</v>
      </c>
      <c r="B653" s="1">
        <v>44084</v>
      </c>
      <c r="C653" t="s">
        <v>3456</v>
      </c>
      <c r="D653" t="s">
        <v>5297</v>
      </c>
      <c r="E653">
        <v>4</v>
      </c>
      <c r="F653" t="str">
        <f>_xlfn.XLOOKUP(orders[[#This Row],[Customer ID]],customers[Customer ID],customers[Customer Name])</f>
        <v>Giana Tonnesen</v>
      </c>
      <c r="G653" t="str">
        <f>IF(_xlfn.XLOOKUP(orders[[#This Row],[Customer ID]],customers[Customer ID],customers[Email])=0,"",_xlfn.XLOOKUP(orders[[#This Row],[Customer ID]],customers[Customer ID],customers[Email]))</f>
        <v/>
      </c>
      <c r="H653" t="str">
        <f>_xlfn.XLOOKUP(orders[[#This Row],[Customer ID]],customers[Customer ID],customers[Country])</f>
        <v>United States</v>
      </c>
      <c r="I653" t="str">
        <f>_xlfn.XLOOKUP(orders[[#This Row],[Product ID]],products[Product ID],products[Coffee Type])</f>
        <v>Robusta</v>
      </c>
      <c r="J653" t="str">
        <f>_xlfn.XLOOKUP(orders[[#This Row],[Product ID]],products[Product ID],products[Roast Type])</f>
        <v xml:space="preserve">Light </v>
      </c>
      <c r="K653" s="2">
        <f>_xlfn.XLOOKUP(orders[[#This Row],[Product ID]],products[Product ID],products[Size kg])</f>
        <v>1</v>
      </c>
      <c r="L653">
        <f>_xlfn.XLOOKUP(orders[[#This Row],[Product ID]],products[Product ID],products[Unit Price])</f>
        <v>11.95</v>
      </c>
      <c r="M653">
        <f>orders[[#This Row],[Unit Price]]*orders[[#This Row],[Quantity]]</f>
        <v>47.8</v>
      </c>
      <c r="N653">
        <f>_xlfn.XLOOKUP(orders[[#This Row],[Product ID]],products[Product ID],products[Profit]) * orders[[#This Row],[Quantity]]</f>
        <v>2.8679999999999999</v>
      </c>
    </row>
    <row r="654" spans="1:14" x14ac:dyDescent="0.3">
      <c r="A654" t="s">
        <v>5851</v>
      </c>
      <c r="B654" s="1">
        <v>43892</v>
      </c>
      <c r="C654" t="s">
        <v>3460</v>
      </c>
      <c r="D654" t="s">
        <v>5264</v>
      </c>
      <c r="E654">
        <v>4</v>
      </c>
      <c r="F654" t="str">
        <f>_xlfn.XLOOKUP(orders[[#This Row],[Customer ID]],customers[Customer ID],customers[Customer Name])</f>
        <v>Rhetta Zywicki</v>
      </c>
      <c r="G654" t="str">
        <f>IF(_xlfn.XLOOKUP(orders[[#This Row],[Customer ID]],customers[Customer ID],customers[Email])=0,"",_xlfn.XLOOKUP(orders[[#This Row],[Customer ID]],customers[Customer ID],customers[Email]))</f>
        <v>rzywickii4@ifeng.com</v>
      </c>
      <c r="H654" t="str">
        <f>_xlfn.XLOOKUP(orders[[#This Row],[Customer ID]],customers[Customer ID],customers[Country])</f>
        <v>Ireland</v>
      </c>
      <c r="I654" t="str">
        <f>_xlfn.XLOOKUP(orders[[#This Row],[Product ID]],products[Product ID],products[Coffee Type])</f>
        <v>Liberica</v>
      </c>
      <c r="J654" t="str">
        <f>_xlfn.XLOOKUP(orders[[#This Row],[Product ID]],products[Product ID],products[Roast Type])</f>
        <v xml:space="preserve">Light </v>
      </c>
      <c r="K654" s="2">
        <f>_xlfn.XLOOKUP(orders[[#This Row],[Product ID]],products[Product ID],products[Size kg])</f>
        <v>1</v>
      </c>
      <c r="L654">
        <f>_xlfn.XLOOKUP(orders[[#This Row],[Product ID]],products[Product ID],products[Unit Price])</f>
        <v>15.85</v>
      </c>
      <c r="M654">
        <f>orders[[#This Row],[Unit Price]]*orders[[#This Row],[Quantity]]</f>
        <v>63.4</v>
      </c>
      <c r="N654">
        <f>_xlfn.XLOOKUP(orders[[#This Row],[Product ID]],products[Product ID],products[Profit]) * orders[[#This Row],[Quantity]]</f>
        <v>8.2420000000000009</v>
      </c>
    </row>
    <row r="655" spans="1:14" x14ac:dyDescent="0.3">
      <c r="A655" t="s">
        <v>5852</v>
      </c>
      <c r="B655" s="1">
        <v>44375</v>
      </c>
      <c r="C655" t="s">
        <v>3465</v>
      </c>
      <c r="D655" t="s">
        <v>5286</v>
      </c>
      <c r="E655">
        <v>4</v>
      </c>
      <c r="F655" t="str">
        <f>_xlfn.XLOOKUP(orders[[#This Row],[Customer ID]],customers[Customer ID],customers[Customer Name])</f>
        <v>Almeria Burgett</v>
      </c>
      <c r="G655" t="str">
        <f>IF(_xlfn.XLOOKUP(orders[[#This Row],[Customer ID]],customers[Customer ID],customers[Email])=0,"",_xlfn.XLOOKUP(orders[[#This Row],[Customer ID]],customers[Customer ID],customers[Email]))</f>
        <v>aburgetti5@moonfruit.com</v>
      </c>
      <c r="H655" t="str">
        <f>_xlfn.XLOOKUP(orders[[#This Row],[Customer ID]],customers[Customer ID],customers[Country])</f>
        <v>United States</v>
      </c>
      <c r="I655" t="str">
        <f>_xlfn.XLOOKUP(orders[[#This Row],[Product ID]],products[Product ID],products[Coffee Type])</f>
        <v>Arabica</v>
      </c>
      <c r="J655" t="str">
        <f>_xlfn.XLOOKUP(orders[[#This Row],[Product ID]],products[Product ID],products[Roast Type])</f>
        <v xml:space="preserve">Medium </v>
      </c>
      <c r="K655" s="2">
        <f>_xlfn.XLOOKUP(orders[[#This Row],[Product ID]],products[Product ID],products[Size kg])</f>
        <v>2.5</v>
      </c>
      <c r="L655">
        <f>_xlfn.XLOOKUP(orders[[#This Row],[Product ID]],products[Product ID],products[Unit Price])</f>
        <v>25.875</v>
      </c>
      <c r="M655">
        <f>orders[[#This Row],[Unit Price]]*orders[[#This Row],[Quantity]]</f>
        <v>103.5</v>
      </c>
      <c r="N655">
        <f>_xlfn.XLOOKUP(orders[[#This Row],[Product ID]],products[Product ID],products[Profit]) * orders[[#This Row],[Quantity]]</f>
        <v>9.3148</v>
      </c>
    </row>
    <row r="656" spans="1:14" x14ac:dyDescent="0.3">
      <c r="A656" t="s">
        <v>5853</v>
      </c>
      <c r="B656" s="1">
        <v>43476</v>
      </c>
      <c r="C656" t="s">
        <v>3470</v>
      </c>
      <c r="D656" t="s">
        <v>5256</v>
      </c>
      <c r="E656">
        <v>3</v>
      </c>
      <c r="F656" t="str">
        <f>_xlfn.XLOOKUP(orders[[#This Row],[Customer ID]],customers[Customer ID],customers[Customer Name])</f>
        <v>Marvin Malloy</v>
      </c>
      <c r="G656" t="str">
        <f>IF(_xlfn.XLOOKUP(orders[[#This Row],[Customer ID]],customers[Customer ID],customers[Email])=0,"",_xlfn.XLOOKUP(orders[[#This Row],[Customer ID]],customers[Customer ID],customers[Email]))</f>
        <v>mmalloyi6@seattletimes.com</v>
      </c>
      <c r="H656" t="str">
        <f>_xlfn.XLOOKUP(orders[[#This Row],[Customer ID]],customers[Customer ID],customers[Country])</f>
        <v>United States</v>
      </c>
      <c r="I656" t="str">
        <f>_xlfn.XLOOKUP(orders[[#This Row],[Product ID]],products[Product ID],products[Coffee Type])</f>
        <v>Arabica</v>
      </c>
      <c r="J656" t="str">
        <f>_xlfn.XLOOKUP(orders[[#This Row],[Product ID]],products[Product ID],products[Roast Type])</f>
        <v xml:space="preserve">Dark </v>
      </c>
      <c r="K656" s="2">
        <f>_xlfn.XLOOKUP(orders[[#This Row],[Product ID]],products[Product ID],products[Size kg])</f>
        <v>2.5</v>
      </c>
      <c r="L656">
        <f>_xlfn.XLOOKUP(orders[[#This Row],[Product ID]],products[Product ID],products[Unit Price])</f>
        <v>22.885000000000002</v>
      </c>
      <c r="M656">
        <f>orders[[#This Row],[Unit Price]]*orders[[#This Row],[Quantity]]</f>
        <v>68.655000000000001</v>
      </c>
      <c r="N656">
        <f>_xlfn.XLOOKUP(orders[[#This Row],[Product ID]],products[Product ID],products[Profit]) * orders[[#This Row],[Quantity]]</f>
        <v>6.1788000000000007</v>
      </c>
    </row>
    <row r="657" spans="1:14" x14ac:dyDescent="0.3">
      <c r="A657" t="s">
        <v>5854</v>
      </c>
      <c r="B657" s="1">
        <v>43728</v>
      </c>
      <c r="C657" t="s">
        <v>3475</v>
      </c>
      <c r="D657" t="s">
        <v>5209</v>
      </c>
      <c r="E657">
        <v>2</v>
      </c>
      <c r="F657" t="str">
        <f>_xlfn.XLOOKUP(orders[[#This Row],[Customer ID]],customers[Customer ID],customers[Customer Name])</f>
        <v>Maxim McParland</v>
      </c>
      <c r="G657" t="str">
        <f>IF(_xlfn.XLOOKUP(orders[[#This Row],[Customer ID]],customers[Customer ID],customers[Email])=0,"",_xlfn.XLOOKUP(orders[[#This Row],[Customer ID]],customers[Customer ID],customers[Email]))</f>
        <v>mmcparlandi7@w3.org</v>
      </c>
      <c r="H657" t="str">
        <f>_xlfn.XLOOKUP(orders[[#This Row],[Customer ID]],customers[Customer ID],customers[Country])</f>
        <v>United States</v>
      </c>
      <c r="I657" t="str">
        <f>_xlfn.XLOOKUP(orders[[#This Row],[Product ID]],products[Product ID],products[Coffee Type])</f>
        <v>Robusta</v>
      </c>
      <c r="J657" t="str">
        <f>_xlfn.XLOOKUP(orders[[#This Row],[Product ID]],products[Product ID],products[Roast Type])</f>
        <v xml:space="preserve">Medium </v>
      </c>
      <c r="K657" s="2">
        <f>_xlfn.XLOOKUP(orders[[#This Row],[Product ID]],products[Product ID],products[Size kg])</f>
        <v>2.5</v>
      </c>
      <c r="L657">
        <f>_xlfn.XLOOKUP(orders[[#This Row],[Product ID]],products[Product ID],products[Unit Price])</f>
        <v>22.885000000000002</v>
      </c>
      <c r="M657">
        <f>orders[[#This Row],[Unit Price]]*orders[[#This Row],[Quantity]]</f>
        <v>45.77</v>
      </c>
      <c r="N657">
        <f>_xlfn.XLOOKUP(orders[[#This Row],[Product ID]],products[Product ID],products[Profit]) * orders[[#This Row],[Quantity]]</f>
        <v>2.7462</v>
      </c>
    </row>
    <row r="658" spans="1:14" x14ac:dyDescent="0.3">
      <c r="A658" t="s">
        <v>5855</v>
      </c>
      <c r="B658" s="1">
        <v>44485</v>
      </c>
      <c r="C658" t="s">
        <v>3480</v>
      </c>
      <c r="D658" t="s">
        <v>5191</v>
      </c>
      <c r="E658">
        <v>4</v>
      </c>
      <c r="F658" t="str">
        <f>_xlfn.XLOOKUP(orders[[#This Row],[Customer ID]],customers[Customer ID],customers[Customer Name])</f>
        <v>Sylas Jennaroy</v>
      </c>
      <c r="G658" t="str">
        <f>IF(_xlfn.XLOOKUP(orders[[#This Row],[Customer ID]],customers[Customer ID],customers[Email])=0,"",_xlfn.XLOOKUP(orders[[#This Row],[Customer ID]],customers[Customer ID],customers[Email]))</f>
        <v>sjennaroyi8@purevolume.com</v>
      </c>
      <c r="H658" t="str">
        <f>_xlfn.XLOOKUP(orders[[#This Row],[Customer ID]],customers[Customer ID],customers[Country])</f>
        <v>United States</v>
      </c>
      <c r="I658" t="str">
        <f>_xlfn.XLOOKUP(orders[[#This Row],[Product ID]],products[Product ID],products[Coffee Type])</f>
        <v>Liberica</v>
      </c>
      <c r="J658" t="str">
        <f>_xlfn.XLOOKUP(orders[[#This Row],[Product ID]],products[Product ID],products[Roast Type])</f>
        <v xml:space="preserve">Dark </v>
      </c>
      <c r="K658" s="2">
        <f>_xlfn.XLOOKUP(orders[[#This Row],[Product ID]],products[Product ID],products[Size kg])</f>
        <v>1</v>
      </c>
      <c r="L658">
        <f>_xlfn.XLOOKUP(orders[[#This Row],[Product ID]],products[Product ID],products[Unit Price])</f>
        <v>12.95</v>
      </c>
      <c r="M658">
        <f>orders[[#This Row],[Unit Price]]*orders[[#This Row],[Quantity]]</f>
        <v>51.8</v>
      </c>
      <c r="N658">
        <f>_xlfn.XLOOKUP(orders[[#This Row],[Product ID]],products[Product ID],products[Profit]) * orders[[#This Row],[Quantity]]</f>
        <v>6.734</v>
      </c>
    </row>
    <row r="659" spans="1:14" x14ac:dyDescent="0.3">
      <c r="A659" t="s">
        <v>5856</v>
      </c>
      <c r="B659" s="1">
        <v>43831</v>
      </c>
      <c r="C659" t="s">
        <v>3484</v>
      </c>
      <c r="D659" t="s">
        <v>5225</v>
      </c>
      <c r="E659">
        <v>2</v>
      </c>
      <c r="F659" t="str">
        <f>_xlfn.XLOOKUP(orders[[#This Row],[Customer ID]],customers[Customer ID],customers[Customer Name])</f>
        <v>Wren Place</v>
      </c>
      <c r="G659" t="str">
        <f>IF(_xlfn.XLOOKUP(orders[[#This Row],[Customer ID]],customers[Customer ID],customers[Email])=0,"",_xlfn.XLOOKUP(orders[[#This Row],[Customer ID]],customers[Customer ID],customers[Email]))</f>
        <v>wplacei9@wsj.com</v>
      </c>
      <c r="H659" t="str">
        <f>_xlfn.XLOOKUP(orders[[#This Row],[Customer ID]],customers[Customer ID],customers[Country])</f>
        <v>United States</v>
      </c>
      <c r="I659" t="str">
        <f>_xlfn.XLOOKUP(orders[[#This Row],[Product ID]],products[Product ID],products[Coffee Type])</f>
        <v>Arabica</v>
      </c>
      <c r="J659" t="str">
        <f>_xlfn.XLOOKUP(orders[[#This Row],[Product ID]],products[Product ID],products[Roast Type])</f>
        <v xml:space="preserve">Medium </v>
      </c>
      <c r="K659" s="2">
        <f>_xlfn.XLOOKUP(orders[[#This Row],[Product ID]],products[Product ID],products[Size kg])</f>
        <v>0.5</v>
      </c>
      <c r="L659">
        <f>_xlfn.XLOOKUP(orders[[#This Row],[Product ID]],products[Product ID],products[Unit Price])</f>
        <v>6.75</v>
      </c>
      <c r="M659">
        <f>orders[[#This Row],[Unit Price]]*orders[[#This Row],[Quantity]]</f>
        <v>13.5</v>
      </c>
      <c r="N659">
        <f>_xlfn.XLOOKUP(orders[[#This Row],[Product ID]],products[Product ID],products[Profit]) * orders[[#This Row],[Quantity]]</f>
        <v>1.2150000000000001</v>
      </c>
    </row>
    <row r="660" spans="1:14" x14ac:dyDescent="0.3">
      <c r="A660" t="s">
        <v>5857</v>
      </c>
      <c r="B660" s="1">
        <v>44630</v>
      </c>
      <c r="C660" t="s">
        <v>3539</v>
      </c>
      <c r="D660" t="s">
        <v>5184</v>
      </c>
      <c r="E660">
        <v>3</v>
      </c>
      <c r="F660" t="str">
        <f>_xlfn.XLOOKUP(orders[[#This Row],[Customer ID]],customers[Customer ID],customers[Customer Name])</f>
        <v>Janella Millett</v>
      </c>
      <c r="G660" t="str">
        <f>IF(_xlfn.XLOOKUP(orders[[#This Row],[Customer ID]],customers[Customer ID],customers[Email])=0,"",_xlfn.XLOOKUP(orders[[#This Row],[Customer ID]],customers[Customer ID],customers[Email]))</f>
        <v>jmillettik@addtoany.com</v>
      </c>
      <c r="H660" t="str">
        <f>_xlfn.XLOOKUP(orders[[#This Row],[Customer ID]],customers[Customer ID],customers[Country])</f>
        <v>United States</v>
      </c>
      <c r="I660" t="str">
        <f>_xlfn.XLOOKUP(orders[[#This Row],[Product ID]],products[Product ID],products[Coffee Type])</f>
        <v>Excelsa</v>
      </c>
      <c r="J660" t="str">
        <f>_xlfn.XLOOKUP(orders[[#This Row],[Product ID]],products[Product ID],products[Roast Type])</f>
        <v xml:space="preserve">Medium </v>
      </c>
      <c r="K660" s="2">
        <f>_xlfn.XLOOKUP(orders[[#This Row],[Product ID]],products[Product ID],products[Size kg])</f>
        <v>0.5</v>
      </c>
      <c r="L660">
        <f>_xlfn.XLOOKUP(orders[[#This Row],[Product ID]],products[Product ID],products[Unit Price])</f>
        <v>8.25</v>
      </c>
      <c r="M660">
        <f>orders[[#This Row],[Unit Price]]*orders[[#This Row],[Quantity]]</f>
        <v>24.75</v>
      </c>
      <c r="N660">
        <f>_xlfn.XLOOKUP(orders[[#This Row],[Product ID]],products[Product ID],products[Profit]) * orders[[#This Row],[Quantity]]</f>
        <v>2.7225000000000001</v>
      </c>
    </row>
    <row r="661" spans="1:14" x14ac:dyDescent="0.3">
      <c r="A661" t="s">
        <v>5858</v>
      </c>
      <c r="B661" s="1">
        <v>44693</v>
      </c>
      <c r="C661" t="s">
        <v>3493</v>
      </c>
      <c r="D661" t="s">
        <v>5256</v>
      </c>
      <c r="E661">
        <v>2</v>
      </c>
      <c r="F661" t="str">
        <f>_xlfn.XLOOKUP(orders[[#This Row],[Customer ID]],customers[Customer ID],customers[Customer Name])</f>
        <v>Dollie Gadsden</v>
      </c>
      <c r="G661" t="str">
        <f>IF(_xlfn.XLOOKUP(orders[[#This Row],[Customer ID]],customers[Customer ID],customers[Email])=0,"",_xlfn.XLOOKUP(orders[[#This Row],[Customer ID]],customers[Customer ID],customers[Email]))</f>
        <v>dgadsdenib@google.com.hk</v>
      </c>
      <c r="H661" t="str">
        <f>_xlfn.XLOOKUP(orders[[#This Row],[Customer ID]],customers[Customer ID],customers[Country])</f>
        <v>Ireland</v>
      </c>
      <c r="I661" t="str">
        <f>_xlfn.XLOOKUP(orders[[#This Row],[Product ID]],products[Product ID],products[Coffee Type])</f>
        <v>Arabica</v>
      </c>
      <c r="J661" t="str">
        <f>_xlfn.XLOOKUP(orders[[#This Row],[Product ID]],products[Product ID],products[Roast Type])</f>
        <v xml:space="preserve">Dark </v>
      </c>
      <c r="K661" s="2">
        <f>_xlfn.XLOOKUP(orders[[#This Row],[Product ID]],products[Product ID],products[Size kg])</f>
        <v>2.5</v>
      </c>
      <c r="L661">
        <f>_xlfn.XLOOKUP(orders[[#This Row],[Product ID]],products[Product ID],products[Unit Price])</f>
        <v>22.885000000000002</v>
      </c>
      <c r="M661">
        <f>orders[[#This Row],[Unit Price]]*orders[[#This Row],[Quantity]]</f>
        <v>45.77</v>
      </c>
      <c r="N661">
        <f>_xlfn.XLOOKUP(orders[[#This Row],[Product ID]],products[Product ID],products[Profit]) * orders[[#This Row],[Quantity]]</f>
        <v>4.1192000000000002</v>
      </c>
    </row>
    <row r="662" spans="1:14" x14ac:dyDescent="0.3">
      <c r="A662" t="s">
        <v>5859</v>
      </c>
      <c r="B662" s="1">
        <v>44084</v>
      </c>
      <c r="C662" t="s">
        <v>3499</v>
      </c>
      <c r="D662" t="s">
        <v>5289</v>
      </c>
      <c r="E662">
        <v>6</v>
      </c>
      <c r="F662" t="str">
        <f>_xlfn.XLOOKUP(orders[[#This Row],[Customer ID]],customers[Customer ID],customers[Customer Name])</f>
        <v>Val Wakelin</v>
      </c>
      <c r="G662" t="str">
        <f>IF(_xlfn.XLOOKUP(orders[[#This Row],[Customer ID]],customers[Customer ID],customers[Email])=0,"",_xlfn.XLOOKUP(orders[[#This Row],[Customer ID]],customers[Customer ID],customers[Email]))</f>
        <v>vwakelinic@unesco.org</v>
      </c>
      <c r="H662" t="str">
        <f>_xlfn.XLOOKUP(orders[[#This Row],[Customer ID]],customers[Customer ID],customers[Country])</f>
        <v>United States</v>
      </c>
      <c r="I662" t="str">
        <f>_xlfn.XLOOKUP(orders[[#This Row],[Product ID]],products[Product ID],products[Coffee Type])</f>
        <v>Excelsa</v>
      </c>
      <c r="J662" t="str">
        <f>_xlfn.XLOOKUP(orders[[#This Row],[Product ID]],products[Product ID],products[Roast Type])</f>
        <v xml:space="preserve">Light </v>
      </c>
      <c r="K662" s="2">
        <f>_xlfn.XLOOKUP(orders[[#This Row],[Product ID]],products[Product ID],products[Size kg])</f>
        <v>0.5</v>
      </c>
      <c r="L662">
        <f>_xlfn.XLOOKUP(orders[[#This Row],[Product ID]],products[Product ID],products[Unit Price])</f>
        <v>8.91</v>
      </c>
      <c r="M662">
        <f>orders[[#This Row],[Unit Price]]*orders[[#This Row],[Quantity]]</f>
        <v>53.46</v>
      </c>
      <c r="N662">
        <f>_xlfn.XLOOKUP(orders[[#This Row],[Product ID]],products[Product ID],products[Profit]) * orders[[#This Row],[Quantity]]</f>
        <v>5.8805999999999994</v>
      </c>
    </row>
    <row r="663" spans="1:14" x14ac:dyDescent="0.3">
      <c r="A663" t="s">
        <v>5860</v>
      </c>
      <c r="B663" s="1">
        <v>44485</v>
      </c>
      <c r="C663" t="s">
        <v>3504</v>
      </c>
      <c r="D663" t="s">
        <v>5211</v>
      </c>
      <c r="E663">
        <v>6</v>
      </c>
      <c r="F663" t="str">
        <f>_xlfn.XLOOKUP(orders[[#This Row],[Customer ID]],customers[Customer ID],customers[Customer Name])</f>
        <v>Annie Campsall</v>
      </c>
      <c r="G663" t="str">
        <f>IF(_xlfn.XLOOKUP(orders[[#This Row],[Customer ID]],customers[Customer ID],customers[Email])=0,"",_xlfn.XLOOKUP(orders[[#This Row],[Customer ID]],customers[Customer ID],customers[Email]))</f>
        <v>acampsallid@zimbio.com</v>
      </c>
      <c r="H663" t="str">
        <f>_xlfn.XLOOKUP(orders[[#This Row],[Customer ID]],customers[Customer ID],customers[Country])</f>
        <v>United States</v>
      </c>
      <c r="I663" t="str">
        <f>_xlfn.XLOOKUP(orders[[#This Row],[Product ID]],products[Product ID],products[Coffee Type])</f>
        <v>Arabica</v>
      </c>
      <c r="J663" t="str">
        <f>_xlfn.XLOOKUP(orders[[#This Row],[Product ID]],products[Product ID],products[Roast Type])</f>
        <v xml:space="preserve">Medium </v>
      </c>
      <c r="K663" s="2">
        <f>_xlfn.XLOOKUP(orders[[#This Row],[Product ID]],products[Product ID],products[Size kg])</f>
        <v>0.2</v>
      </c>
      <c r="L663">
        <f>_xlfn.XLOOKUP(orders[[#This Row],[Product ID]],products[Product ID],products[Unit Price])</f>
        <v>3.375</v>
      </c>
      <c r="M663">
        <f>orders[[#This Row],[Unit Price]]*orders[[#This Row],[Quantity]]</f>
        <v>20.25</v>
      </c>
      <c r="N663">
        <f>_xlfn.XLOOKUP(orders[[#This Row],[Product ID]],products[Product ID],products[Profit]) * orders[[#This Row],[Quantity]]</f>
        <v>1.8222</v>
      </c>
    </row>
    <row r="664" spans="1:14" x14ac:dyDescent="0.3">
      <c r="A664" t="s">
        <v>5861</v>
      </c>
      <c r="B664" s="1">
        <v>44364</v>
      </c>
      <c r="C664" t="s">
        <v>3509</v>
      </c>
      <c r="D664" t="s">
        <v>5250</v>
      </c>
      <c r="E664">
        <v>5</v>
      </c>
      <c r="F664" t="str">
        <f>_xlfn.XLOOKUP(orders[[#This Row],[Customer ID]],customers[Customer ID],customers[Customer Name])</f>
        <v>Shermy Moseby</v>
      </c>
      <c r="G664" t="str">
        <f>IF(_xlfn.XLOOKUP(orders[[#This Row],[Customer ID]],customers[Customer ID],customers[Email])=0,"",_xlfn.XLOOKUP(orders[[#This Row],[Customer ID]],customers[Customer ID],customers[Email]))</f>
        <v>smosebyie@stanford.edu</v>
      </c>
      <c r="H664" t="str">
        <f>_xlfn.XLOOKUP(orders[[#This Row],[Customer ID]],customers[Customer ID],customers[Country])</f>
        <v>United States</v>
      </c>
      <c r="I664" t="str">
        <f>_xlfn.XLOOKUP(orders[[#This Row],[Product ID]],products[Product ID],products[Coffee Type])</f>
        <v>Liberica</v>
      </c>
      <c r="J664" t="str">
        <f>_xlfn.XLOOKUP(orders[[#This Row],[Product ID]],products[Product ID],products[Roast Type])</f>
        <v xml:space="preserve">Dark </v>
      </c>
      <c r="K664" s="2">
        <f>_xlfn.XLOOKUP(orders[[#This Row],[Product ID]],products[Product ID],products[Size kg])</f>
        <v>2.5</v>
      </c>
      <c r="L664">
        <f>_xlfn.XLOOKUP(orders[[#This Row],[Product ID]],products[Product ID],products[Unit Price])</f>
        <v>29.785</v>
      </c>
      <c r="M664">
        <f>orders[[#This Row],[Unit Price]]*orders[[#This Row],[Quantity]]</f>
        <v>148.92500000000001</v>
      </c>
      <c r="N664">
        <f>_xlfn.XLOOKUP(orders[[#This Row],[Product ID]],products[Product ID],products[Profit]) * orders[[#This Row],[Quantity]]</f>
        <v>19.36</v>
      </c>
    </row>
    <row r="665" spans="1:14" x14ac:dyDescent="0.3">
      <c r="A665" t="s">
        <v>5862</v>
      </c>
      <c r="B665" s="1">
        <v>43554</v>
      </c>
      <c r="C665" t="s">
        <v>3514</v>
      </c>
      <c r="D665" t="s">
        <v>5221</v>
      </c>
      <c r="E665">
        <v>6</v>
      </c>
      <c r="F665" t="str">
        <f>_xlfn.XLOOKUP(orders[[#This Row],[Customer ID]],customers[Customer ID],customers[Customer Name])</f>
        <v>Corrie Wass</v>
      </c>
      <c r="G665" t="str">
        <f>IF(_xlfn.XLOOKUP(orders[[#This Row],[Customer ID]],customers[Customer ID],customers[Email])=0,"",_xlfn.XLOOKUP(orders[[#This Row],[Customer ID]],customers[Customer ID],customers[Email]))</f>
        <v>cwassif@prweb.com</v>
      </c>
      <c r="H665" t="str">
        <f>_xlfn.XLOOKUP(orders[[#This Row],[Customer ID]],customers[Customer ID],customers[Country])</f>
        <v>United States</v>
      </c>
      <c r="I665" t="str">
        <f>_xlfn.XLOOKUP(orders[[#This Row],[Product ID]],products[Product ID],products[Coffee Type])</f>
        <v>Arabica</v>
      </c>
      <c r="J665" t="str">
        <f>_xlfn.XLOOKUP(orders[[#This Row],[Product ID]],products[Product ID],products[Roast Type])</f>
        <v xml:space="preserve">Medium </v>
      </c>
      <c r="K665" s="2">
        <f>_xlfn.XLOOKUP(orders[[#This Row],[Product ID]],products[Product ID],products[Size kg])</f>
        <v>1</v>
      </c>
      <c r="L665">
        <f>_xlfn.XLOOKUP(orders[[#This Row],[Product ID]],products[Product ID],products[Unit Price])</f>
        <v>11.25</v>
      </c>
      <c r="M665">
        <f>orders[[#This Row],[Unit Price]]*orders[[#This Row],[Quantity]]</f>
        <v>67.5</v>
      </c>
      <c r="N665">
        <f>_xlfn.XLOOKUP(orders[[#This Row],[Product ID]],products[Product ID],products[Profit]) * orders[[#This Row],[Quantity]]</f>
        <v>6.0749999999999993</v>
      </c>
    </row>
    <row r="666" spans="1:14" x14ac:dyDescent="0.3">
      <c r="A666" t="s">
        <v>5863</v>
      </c>
      <c r="B666" s="1">
        <v>44549</v>
      </c>
      <c r="C666" t="s">
        <v>3518</v>
      </c>
      <c r="D666" t="s">
        <v>5327</v>
      </c>
      <c r="E666">
        <v>6</v>
      </c>
      <c r="F666" t="str">
        <f>_xlfn.XLOOKUP(orders[[#This Row],[Customer ID]],customers[Customer ID],customers[Customer Name])</f>
        <v>Ira Sjostrom</v>
      </c>
      <c r="G666" t="str">
        <f>IF(_xlfn.XLOOKUP(orders[[#This Row],[Customer ID]],customers[Customer ID],customers[Email])=0,"",_xlfn.XLOOKUP(orders[[#This Row],[Customer ID]],customers[Customer ID],customers[Email]))</f>
        <v>isjostromig@pbs.org</v>
      </c>
      <c r="H666" t="str">
        <f>_xlfn.XLOOKUP(orders[[#This Row],[Customer ID]],customers[Customer ID],customers[Country])</f>
        <v>United States</v>
      </c>
      <c r="I666" t="str">
        <f>_xlfn.XLOOKUP(orders[[#This Row],[Product ID]],products[Product ID],products[Coffee Type])</f>
        <v>Excelsa</v>
      </c>
      <c r="J666" t="str">
        <f>_xlfn.XLOOKUP(orders[[#This Row],[Product ID]],products[Product ID],products[Roast Type])</f>
        <v xml:space="preserve">Dark </v>
      </c>
      <c r="K666" s="2">
        <f>_xlfn.XLOOKUP(orders[[#This Row],[Product ID]],products[Product ID],products[Size kg])</f>
        <v>1</v>
      </c>
      <c r="L666">
        <f>_xlfn.XLOOKUP(orders[[#This Row],[Product ID]],products[Product ID],products[Unit Price])</f>
        <v>12.15</v>
      </c>
      <c r="M666">
        <f>orders[[#This Row],[Unit Price]]*orders[[#This Row],[Quantity]]</f>
        <v>72.900000000000006</v>
      </c>
      <c r="N666">
        <f>_xlfn.XLOOKUP(orders[[#This Row],[Product ID]],products[Product ID],products[Profit]) * orders[[#This Row],[Quantity]]</f>
        <v>8.0190000000000001</v>
      </c>
    </row>
    <row r="667" spans="1:14" x14ac:dyDescent="0.3">
      <c r="A667" t="s">
        <v>5863</v>
      </c>
      <c r="B667" s="1">
        <v>44549</v>
      </c>
      <c r="C667" t="s">
        <v>3518</v>
      </c>
      <c r="D667" t="s">
        <v>5207</v>
      </c>
      <c r="E667">
        <v>2</v>
      </c>
      <c r="F667" t="str">
        <f>_xlfn.XLOOKUP(orders[[#This Row],[Customer ID]],customers[Customer ID],customers[Customer Name])</f>
        <v>Ira Sjostrom</v>
      </c>
      <c r="G667" t="str">
        <f>IF(_xlfn.XLOOKUP(orders[[#This Row],[Customer ID]],customers[Customer ID],customers[Email])=0,"",_xlfn.XLOOKUP(orders[[#This Row],[Customer ID]],customers[Customer ID],customers[Email]))</f>
        <v>isjostromig@pbs.org</v>
      </c>
      <c r="H667" t="str">
        <f>_xlfn.XLOOKUP(orders[[#This Row],[Customer ID]],customers[Customer ID],customers[Country])</f>
        <v>United States</v>
      </c>
      <c r="I667" t="str">
        <f>_xlfn.XLOOKUP(orders[[#This Row],[Product ID]],products[Product ID],products[Coffee Type])</f>
        <v>Liberica</v>
      </c>
      <c r="J667" t="str">
        <f>_xlfn.XLOOKUP(orders[[#This Row],[Product ID]],products[Product ID],products[Roast Type])</f>
        <v xml:space="preserve">Dark </v>
      </c>
      <c r="K667" s="2">
        <f>_xlfn.XLOOKUP(orders[[#This Row],[Product ID]],products[Product ID],products[Size kg])</f>
        <v>0.2</v>
      </c>
      <c r="L667">
        <f>_xlfn.XLOOKUP(orders[[#This Row],[Product ID]],products[Product ID],products[Unit Price])</f>
        <v>3.8849999999999998</v>
      </c>
      <c r="M667">
        <f>orders[[#This Row],[Unit Price]]*orders[[#This Row],[Quantity]]</f>
        <v>7.77</v>
      </c>
      <c r="N667">
        <f>_xlfn.XLOOKUP(orders[[#This Row],[Product ID]],products[Product ID],products[Profit]) * orders[[#This Row],[Quantity]]</f>
        <v>1.01</v>
      </c>
    </row>
    <row r="668" spans="1:14" x14ac:dyDescent="0.3">
      <c r="A668" t="s">
        <v>5864</v>
      </c>
      <c r="B668" s="1">
        <v>43987</v>
      </c>
      <c r="C668" t="s">
        <v>3528</v>
      </c>
      <c r="D668" t="s">
        <v>5256</v>
      </c>
      <c r="E668">
        <v>4</v>
      </c>
      <c r="F668" t="str">
        <f>_xlfn.XLOOKUP(orders[[#This Row],[Customer ID]],customers[Customer ID],customers[Customer Name])</f>
        <v>Jermaine Branchett</v>
      </c>
      <c r="G668" t="str">
        <f>IF(_xlfn.XLOOKUP(orders[[#This Row],[Customer ID]],customers[Customer ID],customers[Email])=0,"",_xlfn.XLOOKUP(orders[[#This Row],[Customer ID]],customers[Customer ID],customers[Email]))</f>
        <v>jbranchettii@bravesites.com</v>
      </c>
      <c r="H668" t="str">
        <f>_xlfn.XLOOKUP(orders[[#This Row],[Customer ID]],customers[Customer ID],customers[Country])</f>
        <v>United States</v>
      </c>
      <c r="I668" t="str">
        <f>_xlfn.XLOOKUP(orders[[#This Row],[Product ID]],products[Product ID],products[Coffee Type])</f>
        <v>Arabica</v>
      </c>
      <c r="J668" t="str">
        <f>_xlfn.XLOOKUP(orders[[#This Row],[Product ID]],products[Product ID],products[Roast Type])</f>
        <v xml:space="preserve">Dark </v>
      </c>
      <c r="K668" s="2">
        <f>_xlfn.XLOOKUP(orders[[#This Row],[Product ID]],products[Product ID],products[Size kg])</f>
        <v>2.5</v>
      </c>
      <c r="L668">
        <f>_xlfn.XLOOKUP(orders[[#This Row],[Product ID]],products[Product ID],products[Unit Price])</f>
        <v>22.885000000000002</v>
      </c>
      <c r="M668">
        <f>orders[[#This Row],[Unit Price]]*orders[[#This Row],[Quantity]]</f>
        <v>91.54</v>
      </c>
      <c r="N668">
        <f>_xlfn.XLOOKUP(orders[[#This Row],[Product ID]],products[Product ID],products[Profit]) * orders[[#This Row],[Quantity]]</f>
        <v>8.2384000000000004</v>
      </c>
    </row>
    <row r="669" spans="1:14" x14ac:dyDescent="0.3">
      <c r="A669" t="s">
        <v>5865</v>
      </c>
      <c r="B669" s="1">
        <v>44451</v>
      </c>
      <c r="C669" t="s">
        <v>3533</v>
      </c>
      <c r="D669" t="s">
        <v>5200</v>
      </c>
      <c r="E669">
        <v>6</v>
      </c>
      <c r="F669" t="str">
        <f>_xlfn.XLOOKUP(orders[[#This Row],[Customer ID]],customers[Customer ID],customers[Customer Name])</f>
        <v>Nissie Rudland</v>
      </c>
      <c r="G669" t="str">
        <f>IF(_xlfn.XLOOKUP(orders[[#This Row],[Customer ID]],customers[Customer ID],customers[Email])=0,"",_xlfn.XLOOKUP(orders[[#This Row],[Customer ID]],customers[Customer ID],customers[Email]))</f>
        <v>nrudlandij@blogs.com</v>
      </c>
      <c r="H669" t="str">
        <f>_xlfn.XLOOKUP(orders[[#This Row],[Customer ID]],customers[Customer ID],customers[Country])</f>
        <v>Ireland</v>
      </c>
      <c r="I669" t="str">
        <f>_xlfn.XLOOKUP(orders[[#This Row],[Product ID]],products[Product ID],products[Coffee Type])</f>
        <v>Arabica</v>
      </c>
      <c r="J669" t="str">
        <f>_xlfn.XLOOKUP(orders[[#This Row],[Product ID]],products[Product ID],products[Roast Type])</f>
        <v xml:space="preserve">Dark </v>
      </c>
      <c r="K669" s="2">
        <f>_xlfn.XLOOKUP(orders[[#This Row],[Product ID]],products[Product ID],products[Size kg])</f>
        <v>1</v>
      </c>
      <c r="L669">
        <f>_xlfn.XLOOKUP(orders[[#This Row],[Product ID]],products[Product ID],products[Unit Price])</f>
        <v>9.9499999999999993</v>
      </c>
      <c r="M669">
        <f>orders[[#This Row],[Unit Price]]*orders[[#This Row],[Quantity]]</f>
        <v>59.699999999999996</v>
      </c>
      <c r="N669">
        <f>_xlfn.XLOOKUP(orders[[#This Row],[Product ID]],products[Product ID],products[Profit]) * orders[[#This Row],[Quantity]]</f>
        <v>5.3729999999999993</v>
      </c>
    </row>
    <row r="670" spans="1:14" x14ac:dyDescent="0.3">
      <c r="A670" t="s">
        <v>5866</v>
      </c>
      <c r="B670" s="1">
        <v>44636</v>
      </c>
      <c r="C670" t="s">
        <v>3539</v>
      </c>
      <c r="D670" t="s">
        <v>5189</v>
      </c>
      <c r="E670">
        <v>5</v>
      </c>
      <c r="F670" t="str">
        <f>_xlfn.XLOOKUP(orders[[#This Row],[Customer ID]],customers[Customer ID],customers[Customer Name])</f>
        <v>Janella Millett</v>
      </c>
      <c r="G670" t="str">
        <f>IF(_xlfn.XLOOKUP(orders[[#This Row],[Customer ID]],customers[Customer ID],customers[Email])=0,"",_xlfn.XLOOKUP(orders[[#This Row],[Customer ID]],customers[Customer ID],customers[Email]))</f>
        <v>jmillettik@addtoany.com</v>
      </c>
      <c r="H670" t="str">
        <f>_xlfn.XLOOKUP(orders[[#This Row],[Customer ID]],customers[Customer ID],customers[Country])</f>
        <v>United States</v>
      </c>
      <c r="I670" t="str">
        <f>_xlfn.XLOOKUP(orders[[#This Row],[Product ID]],products[Product ID],products[Coffee Type])</f>
        <v>Robusta</v>
      </c>
      <c r="J670" t="str">
        <f>_xlfn.XLOOKUP(orders[[#This Row],[Product ID]],products[Product ID],products[Roast Type])</f>
        <v xml:space="preserve">Light </v>
      </c>
      <c r="K670" s="2">
        <f>_xlfn.XLOOKUP(orders[[#This Row],[Product ID]],products[Product ID],products[Size kg])</f>
        <v>2.5</v>
      </c>
      <c r="L670">
        <f>_xlfn.XLOOKUP(orders[[#This Row],[Product ID]],products[Product ID],products[Unit Price])</f>
        <v>27.484999999999999</v>
      </c>
      <c r="M670">
        <f>orders[[#This Row],[Unit Price]]*orders[[#This Row],[Quantity]]</f>
        <v>137.42500000000001</v>
      </c>
      <c r="N670">
        <f>_xlfn.XLOOKUP(orders[[#This Row],[Product ID]],products[Product ID],products[Profit]) * orders[[#This Row],[Quantity]]</f>
        <v>8.2454999999999998</v>
      </c>
    </row>
    <row r="671" spans="1:14" x14ac:dyDescent="0.3">
      <c r="A671" t="s">
        <v>5867</v>
      </c>
      <c r="B671" s="1">
        <v>44551</v>
      </c>
      <c r="C671" t="s">
        <v>3544</v>
      </c>
      <c r="D671" t="s">
        <v>5302</v>
      </c>
      <c r="E671">
        <v>2</v>
      </c>
      <c r="F671" t="str">
        <f>_xlfn.XLOOKUP(orders[[#This Row],[Customer ID]],customers[Customer ID],customers[Customer Name])</f>
        <v>Ferdie Tourry</v>
      </c>
      <c r="G671" t="str">
        <f>IF(_xlfn.XLOOKUP(orders[[#This Row],[Customer ID]],customers[Customer ID],customers[Email])=0,"",_xlfn.XLOOKUP(orders[[#This Row],[Customer ID]],customers[Customer ID],customers[Email]))</f>
        <v>ftourryil@google.de</v>
      </c>
      <c r="H671" t="str">
        <f>_xlfn.XLOOKUP(orders[[#This Row],[Customer ID]],customers[Customer ID],customers[Country])</f>
        <v>United States</v>
      </c>
      <c r="I671" t="str">
        <f>_xlfn.XLOOKUP(orders[[#This Row],[Product ID]],products[Product ID],products[Coffee Type])</f>
        <v>Liberica</v>
      </c>
      <c r="J671" t="str">
        <f>_xlfn.XLOOKUP(orders[[#This Row],[Product ID]],products[Product ID],products[Roast Type])</f>
        <v xml:space="preserve">Medium </v>
      </c>
      <c r="K671" s="2">
        <f>_xlfn.XLOOKUP(orders[[#This Row],[Product ID]],products[Product ID],products[Size kg])</f>
        <v>2.5</v>
      </c>
      <c r="L671">
        <f>_xlfn.XLOOKUP(orders[[#This Row],[Product ID]],products[Product ID],products[Unit Price])</f>
        <v>33.465000000000003</v>
      </c>
      <c r="M671">
        <f>orders[[#This Row],[Unit Price]]*orders[[#This Row],[Quantity]]</f>
        <v>66.930000000000007</v>
      </c>
      <c r="N671">
        <f>_xlfn.XLOOKUP(orders[[#This Row],[Product ID]],products[Product ID],products[Profit]) * orders[[#This Row],[Quantity]]</f>
        <v>8.7007999999999992</v>
      </c>
    </row>
    <row r="672" spans="1:14" x14ac:dyDescent="0.3">
      <c r="A672" t="s">
        <v>5868</v>
      </c>
      <c r="B672" s="1">
        <v>43606</v>
      </c>
      <c r="C672" t="s">
        <v>3550</v>
      </c>
      <c r="D672" t="s">
        <v>5231</v>
      </c>
      <c r="E672">
        <v>3</v>
      </c>
      <c r="F672" t="str">
        <f>_xlfn.XLOOKUP(orders[[#This Row],[Customer ID]],customers[Customer ID],customers[Customer Name])</f>
        <v>Cecil Weatherall</v>
      </c>
      <c r="G672" t="str">
        <f>IF(_xlfn.XLOOKUP(orders[[#This Row],[Customer ID]],customers[Customer ID],customers[Email])=0,"",_xlfn.XLOOKUP(orders[[#This Row],[Customer ID]],customers[Customer ID],customers[Email]))</f>
        <v>cweatherallim@toplist.cz</v>
      </c>
      <c r="H672" t="str">
        <f>_xlfn.XLOOKUP(orders[[#This Row],[Customer ID]],customers[Customer ID],customers[Country])</f>
        <v>United States</v>
      </c>
      <c r="I672" t="str">
        <f>_xlfn.XLOOKUP(orders[[#This Row],[Product ID]],products[Product ID],products[Coffee Type])</f>
        <v>Liberica</v>
      </c>
      <c r="J672" t="str">
        <f>_xlfn.XLOOKUP(orders[[#This Row],[Product ID]],products[Product ID],products[Roast Type])</f>
        <v xml:space="preserve">Medium </v>
      </c>
      <c r="K672" s="2">
        <f>_xlfn.XLOOKUP(orders[[#This Row],[Product ID]],products[Product ID],products[Size kg])</f>
        <v>0.2</v>
      </c>
      <c r="L672">
        <f>_xlfn.XLOOKUP(orders[[#This Row],[Product ID]],products[Product ID],products[Unit Price])</f>
        <v>4.3650000000000002</v>
      </c>
      <c r="M672">
        <f>orders[[#This Row],[Unit Price]]*orders[[#This Row],[Quantity]]</f>
        <v>13.095000000000001</v>
      </c>
      <c r="N672">
        <f>_xlfn.XLOOKUP(orders[[#This Row],[Product ID]],products[Product ID],products[Profit]) * orders[[#This Row],[Quantity]]</f>
        <v>1.7025000000000001</v>
      </c>
    </row>
    <row r="673" spans="1:14" x14ac:dyDescent="0.3">
      <c r="A673" t="s">
        <v>5869</v>
      </c>
      <c r="B673" s="1">
        <v>44495</v>
      </c>
      <c r="C673" t="s">
        <v>3556</v>
      </c>
      <c r="D673" t="s">
        <v>5297</v>
      </c>
      <c r="E673">
        <v>5</v>
      </c>
      <c r="F673" t="str">
        <f>_xlfn.XLOOKUP(orders[[#This Row],[Customer ID]],customers[Customer ID],customers[Customer Name])</f>
        <v>Gale Heindrick</v>
      </c>
      <c r="G673" t="str">
        <f>IF(_xlfn.XLOOKUP(orders[[#This Row],[Customer ID]],customers[Customer ID],customers[Email])=0,"",_xlfn.XLOOKUP(orders[[#This Row],[Customer ID]],customers[Customer ID],customers[Email]))</f>
        <v>gheindrickin@usda.gov</v>
      </c>
      <c r="H673" t="str">
        <f>_xlfn.XLOOKUP(orders[[#This Row],[Customer ID]],customers[Customer ID],customers[Country])</f>
        <v>United States</v>
      </c>
      <c r="I673" t="str">
        <f>_xlfn.XLOOKUP(orders[[#This Row],[Product ID]],products[Product ID],products[Coffee Type])</f>
        <v>Robusta</v>
      </c>
      <c r="J673" t="str">
        <f>_xlfn.XLOOKUP(orders[[#This Row],[Product ID]],products[Product ID],products[Roast Type])</f>
        <v xml:space="preserve">Light </v>
      </c>
      <c r="K673" s="2">
        <f>_xlfn.XLOOKUP(orders[[#This Row],[Product ID]],products[Product ID],products[Size kg])</f>
        <v>1</v>
      </c>
      <c r="L673">
        <f>_xlfn.XLOOKUP(orders[[#This Row],[Product ID]],products[Product ID],products[Unit Price])</f>
        <v>11.95</v>
      </c>
      <c r="M673">
        <f>orders[[#This Row],[Unit Price]]*orders[[#This Row],[Quantity]]</f>
        <v>59.75</v>
      </c>
      <c r="N673">
        <f>_xlfn.XLOOKUP(orders[[#This Row],[Product ID]],products[Product ID],products[Profit]) * orders[[#This Row],[Quantity]]</f>
        <v>3.585</v>
      </c>
    </row>
    <row r="674" spans="1:14" x14ac:dyDescent="0.3">
      <c r="A674" t="s">
        <v>5870</v>
      </c>
      <c r="B674" s="1">
        <v>43916</v>
      </c>
      <c r="C674" t="s">
        <v>3561</v>
      </c>
      <c r="D674" t="s">
        <v>5232</v>
      </c>
      <c r="E674">
        <v>5</v>
      </c>
      <c r="F674" t="str">
        <f>_xlfn.XLOOKUP(orders[[#This Row],[Customer ID]],customers[Customer ID],customers[Customer Name])</f>
        <v>Layne Imason</v>
      </c>
      <c r="G674" t="str">
        <f>IF(_xlfn.XLOOKUP(orders[[#This Row],[Customer ID]],customers[Customer ID],customers[Email])=0,"",_xlfn.XLOOKUP(orders[[#This Row],[Customer ID]],customers[Customer ID],customers[Email]))</f>
        <v>limasonio@discuz.net</v>
      </c>
      <c r="H674" t="str">
        <f>_xlfn.XLOOKUP(orders[[#This Row],[Customer ID]],customers[Customer ID],customers[Country])</f>
        <v>United States</v>
      </c>
      <c r="I674" t="str">
        <f>_xlfn.XLOOKUP(orders[[#This Row],[Product ID]],products[Product ID],products[Coffee Type])</f>
        <v>Liberica</v>
      </c>
      <c r="J674" t="str">
        <f>_xlfn.XLOOKUP(orders[[#This Row],[Product ID]],products[Product ID],products[Roast Type])</f>
        <v xml:space="preserve">Medium </v>
      </c>
      <c r="K674" s="2">
        <f>_xlfn.XLOOKUP(orders[[#This Row],[Product ID]],products[Product ID],products[Size kg])</f>
        <v>0.5</v>
      </c>
      <c r="L674">
        <f>_xlfn.XLOOKUP(orders[[#This Row],[Product ID]],products[Product ID],products[Unit Price])</f>
        <v>8.73</v>
      </c>
      <c r="M674">
        <f>orders[[#This Row],[Unit Price]]*orders[[#This Row],[Quantity]]</f>
        <v>43.650000000000006</v>
      </c>
      <c r="N674">
        <f>_xlfn.XLOOKUP(orders[[#This Row],[Product ID]],products[Product ID],products[Profit]) * orders[[#This Row],[Quantity]]</f>
        <v>5.6745000000000001</v>
      </c>
    </row>
    <row r="675" spans="1:14" x14ac:dyDescent="0.3">
      <c r="A675" t="s">
        <v>5871</v>
      </c>
      <c r="B675" s="1">
        <v>44118</v>
      </c>
      <c r="C675" t="s">
        <v>3565</v>
      </c>
      <c r="D675" t="s">
        <v>5188</v>
      </c>
      <c r="E675">
        <v>6</v>
      </c>
      <c r="F675" t="str">
        <f>_xlfn.XLOOKUP(orders[[#This Row],[Customer ID]],customers[Customer ID],customers[Customer Name])</f>
        <v>Hazel Saill</v>
      </c>
      <c r="G675" t="str">
        <f>IF(_xlfn.XLOOKUP(orders[[#This Row],[Customer ID]],customers[Customer ID],customers[Email])=0,"",_xlfn.XLOOKUP(orders[[#This Row],[Customer ID]],customers[Customer ID],customers[Email]))</f>
        <v>hsaillip@odnoklassniki.ru</v>
      </c>
      <c r="H675" t="str">
        <f>_xlfn.XLOOKUP(orders[[#This Row],[Customer ID]],customers[Customer ID],customers[Country])</f>
        <v>United States</v>
      </c>
      <c r="I675" t="str">
        <f>_xlfn.XLOOKUP(orders[[#This Row],[Product ID]],products[Product ID],products[Coffee Type])</f>
        <v>Excelsa</v>
      </c>
      <c r="J675" t="str">
        <f>_xlfn.XLOOKUP(orders[[#This Row],[Product ID]],products[Product ID],products[Roast Type])</f>
        <v xml:space="preserve">Medium </v>
      </c>
      <c r="K675" s="2">
        <f>_xlfn.XLOOKUP(orders[[#This Row],[Product ID]],products[Product ID],products[Size kg])</f>
        <v>1</v>
      </c>
      <c r="L675">
        <f>_xlfn.XLOOKUP(orders[[#This Row],[Product ID]],products[Product ID],products[Unit Price])</f>
        <v>13.75</v>
      </c>
      <c r="M675">
        <f>orders[[#This Row],[Unit Price]]*orders[[#This Row],[Quantity]]</f>
        <v>82.5</v>
      </c>
      <c r="N675">
        <f>_xlfn.XLOOKUP(orders[[#This Row],[Product ID]],products[Product ID],products[Profit]) * orders[[#This Row],[Quantity]]</f>
        <v>9.0749999999999993</v>
      </c>
    </row>
    <row r="676" spans="1:14" x14ac:dyDescent="0.3">
      <c r="A676" t="s">
        <v>5872</v>
      </c>
      <c r="B676" s="1">
        <v>44543</v>
      </c>
      <c r="C676" t="s">
        <v>3570</v>
      </c>
      <c r="D676" t="s">
        <v>5306</v>
      </c>
      <c r="E676">
        <v>6</v>
      </c>
      <c r="F676" t="str">
        <f>_xlfn.XLOOKUP(orders[[#This Row],[Customer ID]],customers[Customer ID],customers[Customer Name])</f>
        <v>Hermann Larvor</v>
      </c>
      <c r="G676" t="str">
        <f>IF(_xlfn.XLOOKUP(orders[[#This Row],[Customer ID]],customers[Customer ID],customers[Email])=0,"",_xlfn.XLOOKUP(orders[[#This Row],[Customer ID]],customers[Customer ID],customers[Email]))</f>
        <v>hlarvoriq@last.fm</v>
      </c>
      <c r="H676" t="str">
        <f>_xlfn.XLOOKUP(orders[[#This Row],[Customer ID]],customers[Customer ID],customers[Country])</f>
        <v>United States</v>
      </c>
      <c r="I676" t="str">
        <f>_xlfn.XLOOKUP(orders[[#This Row],[Product ID]],products[Product ID],products[Coffee Type])</f>
        <v>Arabica</v>
      </c>
      <c r="J676" t="str">
        <f>_xlfn.XLOOKUP(orders[[#This Row],[Product ID]],products[Product ID],products[Roast Type])</f>
        <v xml:space="preserve">Light </v>
      </c>
      <c r="K676" s="2">
        <f>_xlfn.XLOOKUP(orders[[#This Row],[Product ID]],products[Product ID],products[Size kg])</f>
        <v>2.5</v>
      </c>
      <c r="L676">
        <f>_xlfn.XLOOKUP(orders[[#This Row],[Product ID]],products[Product ID],products[Unit Price])</f>
        <v>29.785</v>
      </c>
      <c r="M676">
        <f>orders[[#This Row],[Unit Price]]*orders[[#This Row],[Quantity]]</f>
        <v>178.71</v>
      </c>
      <c r="N676">
        <f>_xlfn.XLOOKUP(orders[[#This Row],[Product ID]],products[Product ID],products[Profit]) * orders[[#This Row],[Quantity]]</f>
        <v>16.083600000000001</v>
      </c>
    </row>
    <row r="677" spans="1:14" x14ac:dyDescent="0.3">
      <c r="A677" t="s">
        <v>5873</v>
      </c>
      <c r="B677" s="1">
        <v>44263</v>
      </c>
      <c r="C677" t="s">
        <v>3576</v>
      </c>
      <c r="D677" t="s">
        <v>5250</v>
      </c>
      <c r="E677">
        <v>4</v>
      </c>
      <c r="F677" t="str">
        <f>_xlfn.XLOOKUP(orders[[#This Row],[Customer ID]],customers[Customer ID],customers[Customer Name])</f>
        <v>Terri Lyford</v>
      </c>
      <c r="G677" t="str">
        <f>IF(_xlfn.XLOOKUP(orders[[#This Row],[Customer ID]],customers[Customer ID],customers[Email])=0,"",_xlfn.XLOOKUP(orders[[#This Row],[Customer ID]],customers[Customer ID],customers[Email]))</f>
        <v/>
      </c>
      <c r="H677" t="str">
        <f>_xlfn.XLOOKUP(orders[[#This Row],[Customer ID]],customers[Customer ID],customers[Country])</f>
        <v>United States</v>
      </c>
      <c r="I677" t="str">
        <f>_xlfn.XLOOKUP(orders[[#This Row],[Product ID]],products[Product ID],products[Coffee Type])</f>
        <v>Liberica</v>
      </c>
      <c r="J677" t="str">
        <f>_xlfn.XLOOKUP(orders[[#This Row],[Product ID]],products[Product ID],products[Roast Type])</f>
        <v xml:space="preserve">Dark </v>
      </c>
      <c r="K677" s="2">
        <f>_xlfn.XLOOKUP(orders[[#This Row],[Product ID]],products[Product ID],products[Size kg])</f>
        <v>2.5</v>
      </c>
      <c r="L677">
        <f>_xlfn.XLOOKUP(orders[[#This Row],[Product ID]],products[Product ID],products[Unit Price])</f>
        <v>29.785</v>
      </c>
      <c r="M677">
        <f>orders[[#This Row],[Unit Price]]*orders[[#This Row],[Quantity]]</f>
        <v>119.14</v>
      </c>
      <c r="N677">
        <f>_xlfn.XLOOKUP(orders[[#This Row],[Product ID]],products[Product ID],products[Profit]) * orders[[#This Row],[Quantity]]</f>
        <v>15.488</v>
      </c>
    </row>
    <row r="678" spans="1:14" x14ac:dyDescent="0.3">
      <c r="A678" t="s">
        <v>5874</v>
      </c>
      <c r="B678" s="1">
        <v>44217</v>
      </c>
      <c r="C678" t="s">
        <v>3581</v>
      </c>
      <c r="D678" t="s">
        <v>5235</v>
      </c>
      <c r="E678">
        <v>5</v>
      </c>
      <c r="F678" t="str">
        <f>_xlfn.XLOOKUP(orders[[#This Row],[Customer ID]],customers[Customer ID],customers[Customer Name])</f>
        <v>Gabey Cogan</v>
      </c>
      <c r="G678" t="str">
        <f>IF(_xlfn.XLOOKUP(orders[[#This Row],[Customer ID]],customers[Customer ID],customers[Email])=0,"",_xlfn.XLOOKUP(orders[[#This Row],[Customer ID]],customers[Customer ID],customers[Email]))</f>
        <v/>
      </c>
      <c r="H678" t="str">
        <f>_xlfn.XLOOKUP(orders[[#This Row],[Customer ID]],customers[Customer ID],customers[Country])</f>
        <v>United States</v>
      </c>
      <c r="I678" t="str">
        <f>_xlfn.XLOOKUP(orders[[#This Row],[Product ID]],products[Product ID],products[Coffee Type])</f>
        <v>Liberica</v>
      </c>
      <c r="J678" t="str">
        <f>_xlfn.XLOOKUP(orders[[#This Row],[Product ID]],products[Product ID],products[Roast Type])</f>
        <v xml:space="preserve">Light </v>
      </c>
      <c r="K678" s="2">
        <f>_xlfn.XLOOKUP(orders[[#This Row],[Product ID]],products[Product ID],products[Size kg])</f>
        <v>0.5</v>
      </c>
      <c r="L678">
        <f>_xlfn.XLOOKUP(orders[[#This Row],[Product ID]],products[Product ID],products[Unit Price])</f>
        <v>9.51</v>
      </c>
      <c r="M678">
        <f>orders[[#This Row],[Unit Price]]*orders[[#This Row],[Quantity]]</f>
        <v>47.55</v>
      </c>
      <c r="N678">
        <f>_xlfn.XLOOKUP(orders[[#This Row],[Product ID]],products[Product ID],products[Profit]) * orders[[#This Row],[Quantity]]</f>
        <v>6.1814999999999998</v>
      </c>
    </row>
    <row r="679" spans="1:14" x14ac:dyDescent="0.3">
      <c r="A679" t="s">
        <v>5875</v>
      </c>
      <c r="B679" s="1">
        <v>44206</v>
      </c>
      <c r="C679" t="s">
        <v>3586</v>
      </c>
      <c r="D679" t="s">
        <v>5232</v>
      </c>
      <c r="E679">
        <v>5</v>
      </c>
      <c r="F679" t="str">
        <f>_xlfn.XLOOKUP(orders[[#This Row],[Customer ID]],customers[Customer ID],customers[Customer Name])</f>
        <v>Charin Penwarden</v>
      </c>
      <c r="G679" t="str">
        <f>IF(_xlfn.XLOOKUP(orders[[#This Row],[Customer ID]],customers[Customer ID],customers[Email])=0,"",_xlfn.XLOOKUP(orders[[#This Row],[Customer ID]],customers[Customer ID],customers[Email]))</f>
        <v>cpenwardenit@mlb.com</v>
      </c>
      <c r="H679" t="str">
        <f>_xlfn.XLOOKUP(orders[[#This Row],[Customer ID]],customers[Customer ID],customers[Country])</f>
        <v>Ireland</v>
      </c>
      <c r="I679" t="str">
        <f>_xlfn.XLOOKUP(orders[[#This Row],[Product ID]],products[Product ID],products[Coffee Type])</f>
        <v>Liberica</v>
      </c>
      <c r="J679" t="str">
        <f>_xlfn.XLOOKUP(orders[[#This Row],[Product ID]],products[Product ID],products[Roast Type])</f>
        <v xml:space="preserve">Medium </v>
      </c>
      <c r="K679" s="2">
        <f>_xlfn.XLOOKUP(orders[[#This Row],[Product ID]],products[Product ID],products[Size kg])</f>
        <v>0.5</v>
      </c>
      <c r="L679">
        <f>_xlfn.XLOOKUP(orders[[#This Row],[Product ID]],products[Product ID],products[Unit Price])</f>
        <v>8.73</v>
      </c>
      <c r="M679">
        <f>orders[[#This Row],[Unit Price]]*orders[[#This Row],[Quantity]]</f>
        <v>43.650000000000006</v>
      </c>
      <c r="N679">
        <f>_xlfn.XLOOKUP(orders[[#This Row],[Product ID]],products[Product ID],products[Profit]) * orders[[#This Row],[Quantity]]</f>
        <v>5.6745000000000001</v>
      </c>
    </row>
    <row r="680" spans="1:14" x14ac:dyDescent="0.3">
      <c r="A680" t="s">
        <v>5876</v>
      </c>
      <c r="B680" s="1">
        <v>44281</v>
      </c>
      <c r="C680" t="s">
        <v>3591</v>
      </c>
      <c r="D680" t="s">
        <v>5306</v>
      </c>
      <c r="E680">
        <v>6</v>
      </c>
      <c r="F680" t="str">
        <f>_xlfn.XLOOKUP(orders[[#This Row],[Customer ID]],customers[Customer ID],customers[Customer Name])</f>
        <v>Milty Middis</v>
      </c>
      <c r="G680" t="str">
        <f>IF(_xlfn.XLOOKUP(orders[[#This Row],[Customer ID]],customers[Customer ID],customers[Email])=0,"",_xlfn.XLOOKUP(orders[[#This Row],[Customer ID]],customers[Customer ID],customers[Email]))</f>
        <v>mmiddisiu@dmoz.org</v>
      </c>
      <c r="H680" t="str">
        <f>_xlfn.XLOOKUP(orders[[#This Row],[Customer ID]],customers[Customer ID],customers[Country])</f>
        <v>United States</v>
      </c>
      <c r="I680" t="str">
        <f>_xlfn.XLOOKUP(orders[[#This Row],[Product ID]],products[Product ID],products[Coffee Type])</f>
        <v>Arabica</v>
      </c>
      <c r="J680" t="str">
        <f>_xlfn.XLOOKUP(orders[[#This Row],[Product ID]],products[Product ID],products[Roast Type])</f>
        <v xml:space="preserve">Light </v>
      </c>
      <c r="K680" s="2">
        <f>_xlfn.XLOOKUP(orders[[#This Row],[Product ID]],products[Product ID],products[Size kg])</f>
        <v>2.5</v>
      </c>
      <c r="L680">
        <f>_xlfn.XLOOKUP(orders[[#This Row],[Product ID]],products[Product ID],products[Unit Price])</f>
        <v>29.785</v>
      </c>
      <c r="M680">
        <f>orders[[#This Row],[Unit Price]]*orders[[#This Row],[Quantity]]</f>
        <v>178.71</v>
      </c>
      <c r="N680">
        <f>_xlfn.XLOOKUP(orders[[#This Row],[Product ID]],products[Product ID],products[Profit]) * orders[[#This Row],[Quantity]]</f>
        <v>16.083600000000001</v>
      </c>
    </row>
    <row r="681" spans="1:14" x14ac:dyDescent="0.3">
      <c r="A681" t="s">
        <v>5877</v>
      </c>
      <c r="B681" s="1">
        <v>44645</v>
      </c>
      <c r="C681" t="s">
        <v>3597</v>
      </c>
      <c r="D681" t="s">
        <v>5189</v>
      </c>
      <c r="E681">
        <v>1</v>
      </c>
      <c r="F681" t="str">
        <f>_xlfn.XLOOKUP(orders[[#This Row],[Customer ID]],customers[Customer ID],customers[Customer Name])</f>
        <v>Adrianne Vairow</v>
      </c>
      <c r="G681" t="str">
        <f>IF(_xlfn.XLOOKUP(orders[[#This Row],[Customer ID]],customers[Customer ID],customers[Email])=0,"",_xlfn.XLOOKUP(orders[[#This Row],[Customer ID]],customers[Customer ID],customers[Email]))</f>
        <v>avairowiv@studiopress.com</v>
      </c>
      <c r="H681" t="str">
        <f>_xlfn.XLOOKUP(orders[[#This Row],[Customer ID]],customers[Customer ID],customers[Country])</f>
        <v>United Kingdom</v>
      </c>
      <c r="I681" t="str">
        <f>_xlfn.XLOOKUP(orders[[#This Row],[Product ID]],products[Product ID],products[Coffee Type])</f>
        <v>Robusta</v>
      </c>
      <c r="J681" t="str">
        <f>_xlfn.XLOOKUP(orders[[#This Row],[Product ID]],products[Product ID],products[Roast Type])</f>
        <v xml:space="preserve">Light </v>
      </c>
      <c r="K681" s="2">
        <f>_xlfn.XLOOKUP(orders[[#This Row],[Product ID]],products[Product ID],products[Size kg])</f>
        <v>2.5</v>
      </c>
      <c r="L681">
        <f>_xlfn.XLOOKUP(orders[[#This Row],[Product ID]],products[Product ID],products[Unit Price])</f>
        <v>27.484999999999999</v>
      </c>
      <c r="M681">
        <f>orders[[#This Row],[Unit Price]]*orders[[#This Row],[Quantity]]</f>
        <v>27.484999999999999</v>
      </c>
      <c r="N681">
        <f>_xlfn.XLOOKUP(orders[[#This Row],[Product ID]],products[Product ID],products[Profit]) * orders[[#This Row],[Quantity]]</f>
        <v>1.6491</v>
      </c>
    </row>
    <row r="682" spans="1:14" x14ac:dyDescent="0.3">
      <c r="A682" t="s">
        <v>5878</v>
      </c>
      <c r="B682" s="1">
        <v>44399</v>
      </c>
      <c r="C682" t="s">
        <v>3602</v>
      </c>
      <c r="D682" t="s">
        <v>5221</v>
      </c>
      <c r="E682">
        <v>5</v>
      </c>
      <c r="F682" t="str">
        <f>_xlfn.XLOOKUP(orders[[#This Row],[Customer ID]],customers[Customer ID],customers[Customer Name])</f>
        <v>Anjanette Goldie</v>
      </c>
      <c r="G682" t="str">
        <f>IF(_xlfn.XLOOKUP(orders[[#This Row],[Customer ID]],customers[Customer ID],customers[Email])=0,"",_xlfn.XLOOKUP(orders[[#This Row],[Customer ID]],customers[Customer ID],customers[Email]))</f>
        <v>agoldieiw@goo.gl</v>
      </c>
      <c r="H682" t="str">
        <f>_xlfn.XLOOKUP(orders[[#This Row],[Customer ID]],customers[Customer ID],customers[Country])</f>
        <v>United States</v>
      </c>
      <c r="I682" t="str">
        <f>_xlfn.XLOOKUP(orders[[#This Row],[Product ID]],products[Product ID],products[Coffee Type])</f>
        <v>Arabica</v>
      </c>
      <c r="J682" t="str">
        <f>_xlfn.XLOOKUP(orders[[#This Row],[Product ID]],products[Product ID],products[Roast Type])</f>
        <v xml:space="preserve">Medium </v>
      </c>
      <c r="K682" s="2">
        <f>_xlfn.XLOOKUP(orders[[#This Row],[Product ID]],products[Product ID],products[Size kg])</f>
        <v>1</v>
      </c>
      <c r="L682">
        <f>_xlfn.XLOOKUP(orders[[#This Row],[Product ID]],products[Product ID],products[Unit Price])</f>
        <v>11.25</v>
      </c>
      <c r="M682">
        <f>orders[[#This Row],[Unit Price]]*orders[[#This Row],[Quantity]]</f>
        <v>56.25</v>
      </c>
      <c r="N682">
        <f>_xlfn.XLOOKUP(orders[[#This Row],[Product ID]],products[Product ID],products[Profit]) * orders[[#This Row],[Quantity]]</f>
        <v>5.0625</v>
      </c>
    </row>
    <row r="683" spans="1:14" x14ac:dyDescent="0.3">
      <c r="A683" t="s">
        <v>5879</v>
      </c>
      <c r="B683" s="1">
        <v>44080</v>
      </c>
      <c r="C683" t="s">
        <v>3606</v>
      </c>
      <c r="D683" t="s">
        <v>5195</v>
      </c>
      <c r="E683">
        <v>2</v>
      </c>
      <c r="F683" t="str">
        <f>_xlfn.XLOOKUP(orders[[#This Row],[Customer ID]],customers[Customer ID],customers[Customer Name])</f>
        <v>Nicky Ayris</v>
      </c>
      <c r="G683" t="str">
        <f>IF(_xlfn.XLOOKUP(orders[[#This Row],[Customer ID]],customers[Customer ID],customers[Email])=0,"",_xlfn.XLOOKUP(orders[[#This Row],[Customer ID]],customers[Customer ID],customers[Email]))</f>
        <v>nayrisix@t-online.de</v>
      </c>
      <c r="H683" t="str">
        <f>_xlfn.XLOOKUP(orders[[#This Row],[Customer ID]],customers[Customer ID],customers[Country])</f>
        <v>United Kingdom</v>
      </c>
      <c r="I683" t="str">
        <f>_xlfn.XLOOKUP(orders[[#This Row],[Product ID]],products[Product ID],products[Coffee Type])</f>
        <v>Liberica</v>
      </c>
      <c r="J683" t="str">
        <f>_xlfn.XLOOKUP(orders[[#This Row],[Product ID]],products[Product ID],products[Roast Type])</f>
        <v xml:space="preserve">Light </v>
      </c>
      <c r="K683" s="2">
        <f>_xlfn.XLOOKUP(orders[[#This Row],[Product ID]],products[Product ID],products[Size kg])</f>
        <v>0.2</v>
      </c>
      <c r="L683">
        <f>_xlfn.XLOOKUP(orders[[#This Row],[Product ID]],products[Product ID],products[Unit Price])</f>
        <v>4.7549999999999999</v>
      </c>
      <c r="M683">
        <f>orders[[#This Row],[Unit Price]]*orders[[#This Row],[Quantity]]</f>
        <v>9.51</v>
      </c>
      <c r="N683">
        <f>_xlfn.XLOOKUP(orders[[#This Row],[Product ID]],products[Product ID],products[Profit]) * orders[[#This Row],[Quantity]]</f>
        <v>1.2362</v>
      </c>
    </row>
    <row r="684" spans="1:14" x14ac:dyDescent="0.3">
      <c r="A684" t="s">
        <v>5880</v>
      </c>
      <c r="B684" s="1">
        <v>43827</v>
      </c>
      <c r="C684" t="s">
        <v>3611</v>
      </c>
      <c r="D684" t="s">
        <v>5223</v>
      </c>
      <c r="E684">
        <v>2</v>
      </c>
      <c r="F684" t="str">
        <f>_xlfn.XLOOKUP(orders[[#This Row],[Customer ID]],customers[Customer ID],customers[Customer Name])</f>
        <v>Laryssa Benediktovich</v>
      </c>
      <c r="G684" t="str">
        <f>IF(_xlfn.XLOOKUP(orders[[#This Row],[Customer ID]],customers[Customer ID],customers[Email])=0,"",_xlfn.XLOOKUP(orders[[#This Row],[Customer ID]],customers[Customer ID],customers[Email]))</f>
        <v>lbenediktovichiy@wunderground.com</v>
      </c>
      <c r="H684" t="str">
        <f>_xlfn.XLOOKUP(orders[[#This Row],[Customer ID]],customers[Customer ID],customers[Country])</f>
        <v>United States</v>
      </c>
      <c r="I684" t="str">
        <f>_xlfn.XLOOKUP(orders[[#This Row],[Product ID]],products[Product ID],products[Coffee Type])</f>
        <v>Excelsa</v>
      </c>
      <c r="J684" t="str">
        <f>_xlfn.XLOOKUP(orders[[#This Row],[Product ID]],products[Product ID],products[Roast Type])</f>
        <v xml:space="preserve">Medium </v>
      </c>
      <c r="K684" s="2">
        <f>_xlfn.XLOOKUP(orders[[#This Row],[Product ID]],products[Product ID],products[Size kg])</f>
        <v>0.2</v>
      </c>
      <c r="L684">
        <f>_xlfn.XLOOKUP(orders[[#This Row],[Product ID]],products[Product ID],products[Unit Price])</f>
        <v>4.125</v>
      </c>
      <c r="M684">
        <f>orders[[#This Row],[Unit Price]]*orders[[#This Row],[Quantity]]</f>
        <v>8.25</v>
      </c>
      <c r="N684">
        <f>_xlfn.XLOOKUP(orders[[#This Row],[Product ID]],products[Product ID],products[Profit]) * orders[[#This Row],[Quantity]]</f>
        <v>0.90739999999999998</v>
      </c>
    </row>
    <row r="685" spans="1:14" x14ac:dyDescent="0.3">
      <c r="A685" t="s">
        <v>5881</v>
      </c>
      <c r="B685" s="1">
        <v>43941</v>
      </c>
      <c r="C685" t="s">
        <v>3616</v>
      </c>
      <c r="D685" t="s">
        <v>5259</v>
      </c>
      <c r="E685">
        <v>6</v>
      </c>
      <c r="F685" t="str">
        <f>_xlfn.XLOOKUP(orders[[#This Row],[Customer ID]],customers[Customer ID],customers[Customer Name])</f>
        <v>Theo Jacobovitz</v>
      </c>
      <c r="G685" t="str">
        <f>IF(_xlfn.XLOOKUP(orders[[#This Row],[Customer ID]],customers[Customer ID],customers[Email])=0,"",_xlfn.XLOOKUP(orders[[#This Row],[Customer ID]],customers[Customer ID],customers[Email]))</f>
        <v>tjacobovitziz@cbc.ca</v>
      </c>
      <c r="H685" t="str">
        <f>_xlfn.XLOOKUP(orders[[#This Row],[Customer ID]],customers[Customer ID],customers[Country])</f>
        <v>United States</v>
      </c>
      <c r="I685" t="str">
        <f>_xlfn.XLOOKUP(orders[[#This Row],[Product ID]],products[Product ID],products[Coffee Type])</f>
        <v>Liberica</v>
      </c>
      <c r="J685" t="str">
        <f>_xlfn.XLOOKUP(orders[[#This Row],[Product ID]],products[Product ID],products[Roast Type])</f>
        <v xml:space="preserve">Dark </v>
      </c>
      <c r="K685" s="2">
        <f>_xlfn.XLOOKUP(orders[[#This Row],[Product ID]],products[Product ID],products[Size kg])</f>
        <v>0.5</v>
      </c>
      <c r="L685">
        <f>_xlfn.XLOOKUP(orders[[#This Row],[Product ID]],products[Product ID],products[Unit Price])</f>
        <v>7.77</v>
      </c>
      <c r="M685">
        <f>orders[[#This Row],[Unit Price]]*orders[[#This Row],[Quantity]]</f>
        <v>46.62</v>
      </c>
      <c r="N685">
        <f>_xlfn.XLOOKUP(orders[[#This Row],[Product ID]],products[Product ID],products[Profit]) * orders[[#This Row],[Quantity]]</f>
        <v>6.0606</v>
      </c>
    </row>
    <row r="686" spans="1:14" x14ac:dyDescent="0.3">
      <c r="A686" t="s">
        <v>5882</v>
      </c>
      <c r="B686" s="1">
        <v>43517</v>
      </c>
      <c r="C686" t="s">
        <v>3621</v>
      </c>
      <c r="D686" t="s">
        <v>5297</v>
      </c>
      <c r="E686">
        <v>6</v>
      </c>
      <c r="F686" t="str">
        <f>_xlfn.XLOOKUP(orders[[#This Row],[Customer ID]],customers[Customer ID],customers[Customer Name])</f>
        <v>Becca Ableson</v>
      </c>
      <c r="G686" t="str">
        <f>IF(_xlfn.XLOOKUP(orders[[#This Row],[Customer ID]],customers[Customer ID],customers[Email])=0,"",_xlfn.XLOOKUP(orders[[#This Row],[Customer ID]],customers[Customer ID],customers[Email]))</f>
        <v/>
      </c>
      <c r="H686" t="str">
        <f>_xlfn.XLOOKUP(orders[[#This Row],[Customer ID]],customers[Customer ID],customers[Country])</f>
        <v>United States</v>
      </c>
      <c r="I686" t="str">
        <f>_xlfn.XLOOKUP(orders[[#This Row],[Product ID]],products[Product ID],products[Coffee Type])</f>
        <v>Robusta</v>
      </c>
      <c r="J686" t="str">
        <f>_xlfn.XLOOKUP(orders[[#This Row],[Product ID]],products[Product ID],products[Roast Type])</f>
        <v xml:space="preserve">Light </v>
      </c>
      <c r="K686" s="2">
        <f>_xlfn.XLOOKUP(orders[[#This Row],[Product ID]],products[Product ID],products[Size kg])</f>
        <v>1</v>
      </c>
      <c r="L686">
        <f>_xlfn.XLOOKUP(orders[[#This Row],[Product ID]],products[Product ID],products[Unit Price])</f>
        <v>11.95</v>
      </c>
      <c r="M686">
        <f>orders[[#This Row],[Unit Price]]*orders[[#This Row],[Quantity]]</f>
        <v>71.699999999999989</v>
      </c>
      <c r="N686">
        <f>_xlfn.XLOOKUP(orders[[#This Row],[Product ID]],products[Product ID],products[Profit]) * orders[[#This Row],[Quantity]]</f>
        <v>4.3019999999999996</v>
      </c>
    </row>
    <row r="687" spans="1:14" x14ac:dyDescent="0.3">
      <c r="A687" t="s">
        <v>5883</v>
      </c>
      <c r="B687" s="1">
        <v>44637</v>
      </c>
      <c r="C687" t="s">
        <v>3625</v>
      </c>
      <c r="D687" t="s">
        <v>5247</v>
      </c>
      <c r="E687">
        <v>2</v>
      </c>
      <c r="F687" t="str">
        <f>_xlfn.XLOOKUP(orders[[#This Row],[Customer ID]],customers[Customer ID],customers[Customer Name])</f>
        <v>Jeno Druitt</v>
      </c>
      <c r="G687" t="str">
        <f>IF(_xlfn.XLOOKUP(orders[[#This Row],[Customer ID]],customers[Customer ID],customers[Email])=0,"",_xlfn.XLOOKUP(orders[[#This Row],[Customer ID]],customers[Customer ID],customers[Email]))</f>
        <v>jdruittj1@feedburner.com</v>
      </c>
      <c r="H687" t="str">
        <f>_xlfn.XLOOKUP(orders[[#This Row],[Customer ID]],customers[Customer ID],customers[Country])</f>
        <v>United States</v>
      </c>
      <c r="I687" t="str">
        <f>_xlfn.XLOOKUP(orders[[#This Row],[Product ID]],products[Product ID],products[Coffee Type])</f>
        <v>Liberica</v>
      </c>
      <c r="J687" t="str">
        <f>_xlfn.XLOOKUP(orders[[#This Row],[Product ID]],products[Product ID],products[Roast Type])</f>
        <v xml:space="preserve">Light </v>
      </c>
      <c r="K687" s="2">
        <f>_xlfn.XLOOKUP(orders[[#This Row],[Product ID]],products[Product ID],products[Size kg])</f>
        <v>2.5</v>
      </c>
      <c r="L687">
        <f>_xlfn.XLOOKUP(orders[[#This Row],[Product ID]],products[Product ID],products[Unit Price])</f>
        <v>36.454999999999998</v>
      </c>
      <c r="M687">
        <f>orders[[#This Row],[Unit Price]]*orders[[#This Row],[Quantity]]</f>
        <v>72.91</v>
      </c>
      <c r="N687">
        <f>_xlfn.XLOOKUP(orders[[#This Row],[Product ID]],products[Product ID],products[Profit]) * orders[[#This Row],[Quantity]]</f>
        <v>9.4781999999999993</v>
      </c>
    </row>
    <row r="688" spans="1:14" x14ac:dyDescent="0.3">
      <c r="A688" t="s">
        <v>5884</v>
      </c>
      <c r="B688" s="1">
        <v>44330</v>
      </c>
      <c r="C688" t="s">
        <v>3630</v>
      </c>
      <c r="D688" t="s">
        <v>5245</v>
      </c>
      <c r="E688">
        <v>3</v>
      </c>
      <c r="F688" t="str">
        <f>_xlfn.XLOOKUP(orders[[#This Row],[Customer ID]],customers[Customer ID],customers[Customer Name])</f>
        <v>Deonne Shortall</v>
      </c>
      <c r="G688" t="str">
        <f>IF(_xlfn.XLOOKUP(orders[[#This Row],[Customer ID]],customers[Customer ID],customers[Email])=0,"",_xlfn.XLOOKUP(orders[[#This Row],[Customer ID]],customers[Customer ID],customers[Email]))</f>
        <v>dshortallj2@wikipedia.org</v>
      </c>
      <c r="H688" t="str">
        <f>_xlfn.XLOOKUP(orders[[#This Row],[Customer ID]],customers[Customer ID],customers[Country])</f>
        <v>United States</v>
      </c>
      <c r="I688" t="str">
        <f>_xlfn.XLOOKUP(orders[[#This Row],[Product ID]],products[Product ID],products[Coffee Type])</f>
        <v>Robusta</v>
      </c>
      <c r="J688" t="str">
        <f>_xlfn.XLOOKUP(orders[[#This Row],[Product ID]],products[Product ID],products[Roast Type])</f>
        <v xml:space="preserve">Dark </v>
      </c>
      <c r="K688" s="2">
        <f>_xlfn.XLOOKUP(orders[[#This Row],[Product ID]],products[Product ID],products[Size kg])</f>
        <v>0.2</v>
      </c>
      <c r="L688">
        <f>_xlfn.XLOOKUP(orders[[#This Row],[Product ID]],products[Product ID],products[Unit Price])</f>
        <v>2.6850000000000001</v>
      </c>
      <c r="M688">
        <f>orders[[#This Row],[Unit Price]]*orders[[#This Row],[Quantity]]</f>
        <v>8.0549999999999997</v>
      </c>
      <c r="N688">
        <f>_xlfn.XLOOKUP(orders[[#This Row],[Product ID]],products[Product ID],products[Profit]) * orders[[#This Row],[Quantity]]</f>
        <v>0.48329999999999995</v>
      </c>
    </row>
    <row r="689" spans="1:14" x14ac:dyDescent="0.3">
      <c r="A689" t="s">
        <v>5885</v>
      </c>
      <c r="B689" s="1">
        <v>43471</v>
      </c>
      <c r="C689" t="s">
        <v>3635</v>
      </c>
      <c r="D689" t="s">
        <v>5184</v>
      </c>
      <c r="E689">
        <v>2</v>
      </c>
      <c r="F689" t="str">
        <f>_xlfn.XLOOKUP(orders[[#This Row],[Customer ID]],customers[Customer ID],customers[Customer Name])</f>
        <v>Wilton Cottier</v>
      </c>
      <c r="G689" t="str">
        <f>IF(_xlfn.XLOOKUP(orders[[#This Row],[Customer ID]],customers[Customer ID],customers[Email])=0,"",_xlfn.XLOOKUP(orders[[#This Row],[Customer ID]],customers[Customer ID],customers[Email]))</f>
        <v>wcottierj3@cafepress.com</v>
      </c>
      <c r="H689" t="str">
        <f>_xlfn.XLOOKUP(orders[[#This Row],[Customer ID]],customers[Customer ID],customers[Country])</f>
        <v>United States</v>
      </c>
      <c r="I689" t="str">
        <f>_xlfn.XLOOKUP(orders[[#This Row],[Product ID]],products[Product ID],products[Coffee Type])</f>
        <v>Excelsa</v>
      </c>
      <c r="J689" t="str">
        <f>_xlfn.XLOOKUP(orders[[#This Row],[Product ID]],products[Product ID],products[Roast Type])</f>
        <v xml:space="preserve">Medium </v>
      </c>
      <c r="K689" s="2">
        <f>_xlfn.XLOOKUP(orders[[#This Row],[Product ID]],products[Product ID],products[Size kg])</f>
        <v>0.5</v>
      </c>
      <c r="L689">
        <f>_xlfn.XLOOKUP(orders[[#This Row],[Product ID]],products[Product ID],products[Unit Price])</f>
        <v>8.25</v>
      </c>
      <c r="M689">
        <f>orders[[#This Row],[Unit Price]]*orders[[#This Row],[Quantity]]</f>
        <v>16.5</v>
      </c>
      <c r="N689">
        <f>_xlfn.XLOOKUP(orders[[#This Row],[Product ID]],products[Product ID],products[Profit]) * orders[[#This Row],[Quantity]]</f>
        <v>1.8149999999999999</v>
      </c>
    </row>
    <row r="690" spans="1:14" x14ac:dyDescent="0.3">
      <c r="A690" t="s">
        <v>5886</v>
      </c>
      <c r="B690" s="1">
        <v>43579</v>
      </c>
      <c r="C690" t="s">
        <v>3640</v>
      </c>
      <c r="D690" t="s">
        <v>5186</v>
      </c>
      <c r="E690">
        <v>5</v>
      </c>
      <c r="F690" t="str">
        <f>_xlfn.XLOOKUP(orders[[#This Row],[Customer ID]],customers[Customer ID],customers[Customer Name])</f>
        <v>Kevan Grinsted</v>
      </c>
      <c r="G690" t="str">
        <f>IF(_xlfn.XLOOKUP(orders[[#This Row],[Customer ID]],customers[Customer ID],customers[Email])=0,"",_xlfn.XLOOKUP(orders[[#This Row],[Customer ID]],customers[Customer ID],customers[Email]))</f>
        <v>kgrinstedj4@google.com.br</v>
      </c>
      <c r="H690" t="str">
        <f>_xlfn.XLOOKUP(orders[[#This Row],[Customer ID]],customers[Customer ID],customers[Country])</f>
        <v>Ireland</v>
      </c>
      <c r="I690" t="str">
        <f>_xlfn.XLOOKUP(orders[[#This Row],[Product ID]],products[Product ID],products[Coffee Type])</f>
        <v>Arabica</v>
      </c>
      <c r="J690" t="str">
        <f>_xlfn.XLOOKUP(orders[[#This Row],[Product ID]],products[Product ID],products[Roast Type])</f>
        <v xml:space="preserve">Light </v>
      </c>
      <c r="K690" s="2">
        <f>_xlfn.XLOOKUP(orders[[#This Row],[Product ID]],products[Product ID],products[Size kg])</f>
        <v>1</v>
      </c>
      <c r="L690">
        <f>_xlfn.XLOOKUP(orders[[#This Row],[Product ID]],products[Product ID],products[Unit Price])</f>
        <v>12.95</v>
      </c>
      <c r="M690">
        <f>orders[[#This Row],[Unit Price]]*orders[[#This Row],[Quantity]]</f>
        <v>64.75</v>
      </c>
      <c r="N690">
        <f>_xlfn.XLOOKUP(orders[[#This Row],[Product ID]],products[Product ID],products[Profit]) * orders[[#This Row],[Quantity]]</f>
        <v>5.8274999999999997</v>
      </c>
    </row>
    <row r="691" spans="1:14" x14ac:dyDescent="0.3">
      <c r="A691" t="s">
        <v>5887</v>
      </c>
      <c r="B691" s="1">
        <v>44346</v>
      </c>
      <c r="C691" t="s">
        <v>3646</v>
      </c>
      <c r="D691" t="s">
        <v>5225</v>
      </c>
      <c r="E691">
        <v>5</v>
      </c>
      <c r="F691" t="str">
        <f>_xlfn.XLOOKUP(orders[[#This Row],[Customer ID]],customers[Customer ID],customers[Customer Name])</f>
        <v>Dionne Skyner</v>
      </c>
      <c r="G691" t="str">
        <f>IF(_xlfn.XLOOKUP(orders[[#This Row],[Customer ID]],customers[Customer ID],customers[Email])=0,"",_xlfn.XLOOKUP(orders[[#This Row],[Customer ID]],customers[Customer ID],customers[Email]))</f>
        <v>dskynerj5@hubpages.com</v>
      </c>
      <c r="H691" t="str">
        <f>_xlfn.XLOOKUP(orders[[#This Row],[Customer ID]],customers[Customer ID],customers[Country])</f>
        <v>United States</v>
      </c>
      <c r="I691" t="str">
        <f>_xlfn.XLOOKUP(orders[[#This Row],[Product ID]],products[Product ID],products[Coffee Type])</f>
        <v>Arabica</v>
      </c>
      <c r="J691" t="str">
        <f>_xlfn.XLOOKUP(orders[[#This Row],[Product ID]],products[Product ID],products[Roast Type])</f>
        <v xml:space="preserve">Medium </v>
      </c>
      <c r="K691" s="2">
        <f>_xlfn.XLOOKUP(orders[[#This Row],[Product ID]],products[Product ID],products[Size kg])</f>
        <v>0.5</v>
      </c>
      <c r="L691">
        <f>_xlfn.XLOOKUP(orders[[#This Row],[Product ID]],products[Product ID],products[Unit Price])</f>
        <v>6.75</v>
      </c>
      <c r="M691">
        <f>orders[[#This Row],[Unit Price]]*orders[[#This Row],[Quantity]]</f>
        <v>33.75</v>
      </c>
      <c r="N691">
        <f>_xlfn.XLOOKUP(orders[[#This Row],[Product ID]],products[Product ID],products[Profit]) * orders[[#This Row],[Quantity]]</f>
        <v>3.0375000000000001</v>
      </c>
    </row>
    <row r="692" spans="1:14" x14ac:dyDescent="0.3">
      <c r="A692" t="s">
        <v>5888</v>
      </c>
      <c r="B692" s="1">
        <v>44754</v>
      </c>
      <c r="C692" t="s">
        <v>3651</v>
      </c>
      <c r="D692" t="s">
        <v>5250</v>
      </c>
      <c r="E692">
        <v>6</v>
      </c>
      <c r="F692" t="str">
        <f>_xlfn.XLOOKUP(orders[[#This Row],[Customer ID]],customers[Customer ID],customers[Customer Name])</f>
        <v>Francesco Dressel</v>
      </c>
      <c r="G692" t="str">
        <f>IF(_xlfn.XLOOKUP(orders[[#This Row],[Customer ID]],customers[Customer ID],customers[Email])=0,"",_xlfn.XLOOKUP(orders[[#This Row],[Customer ID]],customers[Customer ID],customers[Email]))</f>
        <v/>
      </c>
      <c r="H692" t="str">
        <f>_xlfn.XLOOKUP(orders[[#This Row],[Customer ID]],customers[Customer ID],customers[Country])</f>
        <v>United States</v>
      </c>
      <c r="I692" t="str">
        <f>_xlfn.XLOOKUP(orders[[#This Row],[Product ID]],products[Product ID],products[Coffee Type])</f>
        <v>Liberica</v>
      </c>
      <c r="J692" t="str">
        <f>_xlfn.XLOOKUP(orders[[#This Row],[Product ID]],products[Product ID],products[Roast Type])</f>
        <v xml:space="preserve">Dark </v>
      </c>
      <c r="K692" s="2">
        <f>_xlfn.XLOOKUP(orders[[#This Row],[Product ID]],products[Product ID],products[Size kg])</f>
        <v>2.5</v>
      </c>
      <c r="L692">
        <f>_xlfn.XLOOKUP(orders[[#This Row],[Product ID]],products[Product ID],products[Unit Price])</f>
        <v>29.785</v>
      </c>
      <c r="M692">
        <f>orders[[#This Row],[Unit Price]]*orders[[#This Row],[Quantity]]</f>
        <v>178.71</v>
      </c>
      <c r="N692">
        <f>_xlfn.XLOOKUP(orders[[#This Row],[Product ID]],products[Product ID],products[Profit]) * orders[[#This Row],[Quantity]]</f>
        <v>23.231999999999999</v>
      </c>
    </row>
    <row r="693" spans="1:14" x14ac:dyDescent="0.3">
      <c r="A693" t="s">
        <v>5889</v>
      </c>
      <c r="B693" s="1">
        <v>44227</v>
      </c>
      <c r="C693" t="s">
        <v>3690</v>
      </c>
      <c r="D693" t="s">
        <v>5221</v>
      </c>
      <c r="E693">
        <v>2</v>
      </c>
      <c r="F693" t="str">
        <f>_xlfn.XLOOKUP(orders[[#This Row],[Customer ID]],customers[Customer ID],customers[Customer Name])</f>
        <v>Jimmy Dymoke</v>
      </c>
      <c r="G693" t="str">
        <f>IF(_xlfn.XLOOKUP(orders[[#This Row],[Customer ID]],customers[Customer ID],customers[Email])=0,"",_xlfn.XLOOKUP(orders[[#This Row],[Customer ID]],customers[Customer ID],customers[Email]))</f>
        <v>jdymokeje@prnewswire.com</v>
      </c>
      <c r="H693" t="str">
        <f>_xlfn.XLOOKUP(orders[[#This Row],[Customer ID]],customers[Customer ID],customers[Country])</f>
        <v>Ireland</v>
      </c>
      <c r="I693" t="str">
        <f>_xlfn.XLOOKUP(orders[[#This Row],[Product ID]],products[Product ID],products[Coffee Type])</f>
        <v>Arabica</v>
      </c>
      <c r="J693" t="str">
        <f>_xlfn.XLOOKUP(orders[[#This Row],[Product ID]],products[Product ID],products[Roast Type])</f>
        <v xml:space="preserve">Medium </v>
      </c>
      <c r="K693" s="2">
        <f>_xlfn.XLOOKUP(orders[[#This Row],[Product ID]],products[Product ID],products[Size kg])</f>
        <v>1</v>
      </c>
      <c r="L693">
        <f>_xlfn.XLOOKUP(orders[[#This Row],[Product ID]],products[Product ID],products[Unit Price])</f>
        <v>11.25</v>
      </c>
      <c r="M693">
        <f>orders[[#This Row],[Unit Price]]*orders[[#This Row],[Quantity]]</f>
        <v>22.5</v>
      </c>
      <c r="N693">
        <f>_xlfn.XLOOKUP(orders[[#This Row],[Product ID]],products[Product ID],products[Profit]) * orders[[#This Row],[Quantity]]</f>
        <v>2.0249999999999999</v>
      </c>
    </row>
    <row r="694" spans="1:14" x14ac:dyDescent="0.3">
      <c r="A694" t="s">
        <v>5890</v>
      </c>
      <c r="B694" s="1">
        <v>43720</v>
      </c>
      <c r="C694" t="s">
        <v>3659</v>
      </c>
      <c r="D694" t="s">
        <v>5191</v>
      </c>
      <c r="E694">
        <v>1</v>
      </c>
      <c r="F694" t="str">
        <f>_xlfn.XLOOKUP(orders[[#This Row],[Customer ID]],customers[Customer ID],customers[Customer Name])</f>
        <v>Ambrosio Weinmann</v>
      </c>
      <c r="G694" t="str">
        <f>IF(_xlfn.XLOOKUP(orders[[#This Row],[Customer ID]],customers[Customer ID],customers[Email])=0,"",_xlfn.XLOOKUP(orders[[#This Row],[Customer ID]],customers[Customer ID],customers[Email]))</f>
        <v>aweinmannj8@shinystat.com</v>
      </c>
      <c r="H694" t="str">
        <f>_xlfn.XLOOKUP(orders[[#This Row],[Customer ID]],customers[Customer ID],customers[Country])</f>
        <v>United States</v>
      </c>
      <c r="I694" t="str">
        <f>_xlfn.XLOOKUP(orders[[#This Row],[Product ID]],products[Product ID],products[Coffee Type])</f>
        <v>Liberica</v>
      </c>
      <c r="J694" t="str">
        <f>_xlfn.XLOOKUP(orders[[#This Row],[Product ID]],products[Product ID],products[Roast Type])</f>
        <v xml:space="preserve">Dark </v>
      </c>
      <c r="K694" s="2">
        <f>_xlfn.XLOOKUP(orders[[#This Row],[Product ID]],products[Product ID],products[Size kg])</f>
        <v>1</v>
      </c>
      <c r="L694">
        <f>_xlfn.XLOOKUP(orders[[#This Row],[Product ID]],products[Product ID],products[Unit Price])</f>
        <v>12.95</v>
      </c>
      <c r="M694">
        <f>orders[[#This Row],[Unit Price]]*orders[[#This Row],[Quantity]]</f>
        <v>12.95</v>
      </c>
      <c r="N694">
        <f>_xlfn.XLOOKUP(orders[[#This Row],[Product ID]],products[Product ID],products[Profit]) * orders[[#This Row],[Quantity]]</f>
        <v>1.6835</v>
      </c>
    </row>
    <row r="695" spans="1:14" x14ac:dyDescent="0.3">
      <c r="A695" t="s">
        <v>5891</v>
      </c>
      <c r="B695" s="1">
        <v>44012</v>
      </c>
      <c r="C695" t="s">
        <v>3664</v>
      </c>
      <c r="D695" t="s">
        <v>5286</v>
      </c>
      <c r="E695">
        <v>2</v>
      </c>
      <c r="F695" t="str">
        <f>_xlfn.XLOOKUP(orders[[#This Row],[Customer ID]],customers[Customer ID],customers[Customer Name])</f>
        <v>Elden Andriessen</v>
      </c>
      <c r="G695" t="str">
        <f>IF(_xlfn.XLOOKUP(orders[[#This Row],[Customer ID]],customers[Customer ID],customers[Email])=0,"",_xlfn.XLOOKUP(orders[[#This Row],[Customer ID]],customers[Customer ID],customers[Email]))</f>
        <v>eandriessenj9@europa.eu</v>
      </c>
      <c r="H695" t="str">
        <f>_xlfn.XLOOKUP(orders[[#This Row],[Customer ID]],customers[Customer ID],customers[Country])</f>
        <v>United States</v>
      </c>
      <c r="I695" t="str">
        <f>_xlfn.XLOOKUP(orders[[#This Row],[Product ID]],products[Product ID],products[Coffee Type])</f>
        <v>Arabica</v>
      </c>
      <c r="J695" t="str">
        <f>_xlfn.XLOOKUP(orders[[#This Row],[Product ID]],products[Product ID],products[Roast Type])</f>
        <v xml:space="preserve">Medium </v>
      </c>
      <c r="K695" s="2">
        <f>_xlfn.XLOOKUP(orders[[#This Row],[Product ID]],products[Product ID],products[Size kg])</f>
        <v>2.5</v>
      </c>
      <c r="L695">
        <f>_xlfn.XLOOKUP(orders[[#This Row],[Product ID]],products[Product ID],products[Unit Price])</f>
        <v>25.875</v>
      </c>
      <c r="M695">
        <f>orders[[#This Row],[Unit Price]]*orders[[#This Row],[Quantity]]</f>
        <v>51.75</v>
      </c>
      <c r="N695">
        <f>_xlfn.XLOOKUP(orders[[#This Row],[Product ID]],products[Product ID],products[Profit]) * orders[[#This Row],[Quantity]]</f>
        <v>4.6574</v>
      </c>
    </row>
    <row r="696" spans="1:14" x14ac:dyDescent="0.3">
      <c r="A696" t="s">
        <v>5892</v>
      </c>
      <c r="B696" s="1">
        <v>43915</v>
      </c>
      <c r="C696" t="s">
        <v>3669</v>
      </c>
      <c r="D696" t="s">
        <v>5193</v>
      </c>
      <c r="E696">
        <v>5</v>
      </c>
      <c r="F696" t="str">
        <f>_xlfn.XLOOKUP(orders[[#This Row],[Customer ID]],customers[Customer ID],customers[Customer Name])</f>
        <v>Roxie Deaconson</v>
      </c>
      <c r="G696" t="str">
        <f>IF(_xlfn.XLOOKUP(orders[[#This Row],[Customer ID]],customers[Customer ID],customers[Email])=0,"",_xlfn.XLOOKUP(orders[[#This Row],[Customer ID]],customers[Customer ID],customers[Email]))</f>
        <v>rdeaconsonja@archive.org</v>
      </c>
      <c r="H696" t="str">
        <f>_xlfn.XLOOKUP(orders[[#This Row],[Customer ID]],customers[Customer ID],customers[Country])</f>
        <v>United States</v>
      </c>
      <c r="I696" t="str">
        <f>_xlfn.XLOOKUP(orders[[#This Row],[Product ID]],products[Product ID],products[Coffee Type])</f>
        <v>Excelsa</v>
      </c>
      <c r="J696" t="str">
        <f>_xlfn.XLOOKUP(orders[[#This Row],[Product ID]],products[Product ID],products[Roast Type])</f>
        <v xml:space="preserve">Dark </v>
      </c>
      <c r="K696" s="2">
        <f>_xlfn.XLOOKUP(orders[[#This Row],[Product ID]],products[Product ID],products[Size kg])</f>
        <v>0.5</v>
      </c>
      <c r="L696">
        <f>_xlfn.XLOOKUP(orders[[#This Row],[Product ID]],products[Product ID],products[Unit Price])</f>
        <v>7.29</v>
      </c>
      <c r="M696">
        <f>orders[[#This Row],[Unit Price]]*orders[[#This Row],[Quantity]]</f>
        <v>36.450000000000003</v>
      </c>
      <c r="N696">
        <f>_xlfn.XLOOKUP(orders[[#This Row],[Product ID]],products[Product ID],products[Profit]) * orders[[#This Row],[Quantity]]</f>
        <v>4.0095000000000001</v>
      </c>
    </row>
    <row r="697" spans="1:14" x14ac:dyDescent="0.3">
      <c r="A697" t="s">
        <v>5893</v>
      </c>
      <c r="B697" s="1">
        <v>44300</v>
      </c>
      <c r="C697" t="s">
        <v>3675</v>
      </c>
      <c r="D697" t="s">
        <v>5247</v>
      </c>
      <c r="E697">
        <v>5</v>
      </c>
      <c r="F697" t="str">
        <f>_xlfn.XLOOKUP(orders[[#This Row],[Customer ID]],customers[Customer ID],customers[Customer Name])</f>
        <v>Davida Caro</v>
      </c>
      <c r="G697" t="str">
        <f>IF(_xlfn.XLOOKUP(orders[[#This Row],[Customer ID]],customers[Customer ID],customers[Email])=0,"",_xlfn.XLOOKUP(orders[[#This Row],[Customer ID]],customers[Customer ID],customers[Email]))</f>
        <v>dcarojb@twitter.com</v>
      </c>
      <c r="H697" t="str">
        <f>_xlfn.XLOOKUP(orders[[#This Row],[Customer ID]],customers[Customer ID],customers[Country])</f>
        <v>United States</v>
      </c>
      <c r="I697" t="str">
        <f>_xlfn.XLOOKUP(orders[[#This Row],[Product ID]],products[Product ID],products[Coffee Type])</f>
        <v>Liberica</v>
      </c>
      <c r="J697" t="str">
        <f>_xlfn.XLOOKUP(orders[[#This Row],[Product ID]],products[Product ID],products[Roast Type])</f>
        <v xml:space="preserve">Light </v>
      </c>
      <c r="K697" s="2">
        <f>_xlfn.XLOOKUP(orders[[#This Row],[Product ID]],products[Product ID],products[Size kg])</f>
        <v>2.5</v>
      </c>
      <c r="L697">
        <f>_xlfn.XLOOKUP(orders[[#This Row],[Product ID]],products[Product ID],products[Unit Price])</f>
        <v>36.454999999999998</v>
      </c>
      <c r="M697">
        <f>orders[[#This Row],[Unit Price]]*orders[[#This Row],[Quantity]]</f>
        <v>182.27499999999998</v>
      </c>
      <c r="N697">
        <f>_xlfn.XLOOKUP(orders[[#This Row],[Product ID]],products[Product ID],products[Profit]) * orders[[#This Row],[Quantity]]</f>
        <v>23.695499999999999</v>
      </c>
    </row>
    <row r="698" spans="1:14" x14ac:dyDescent="0.3">
      <c r="A698" t="s">
        <v>5894</v>
      </c>
      <c r="B698" s="1">
        <v>43693</v>
      </c>
      <c r="C698" t="s">
        <v>3680</v>
      </c>
      <c r="D698" t="s">
        <v>5259</v>
      </c>
      <c r="E698">
        <v>4</v>
      </c>
      <c r="F698" t="str">
        <f>_xlfn.XLOOKUP(orders[[#This Row],[Customer ID]],customers[Customer ID],customers[Customer Name])</f>
        <v>Johna Bluck</v>
      </c>
      <c r="G698" t="str">
        <f>IF(_xlfn.XLOOKUP(orders[[#This Row],[Customer ID]],customers[Customer ID],customers[Email])=0,"",_xlfn.XLOOKUP(orders[[#This Row],[Customer ID]],customers[Customer ID],customers[Email]))</f>
        <v>jbluckjc@imageshack.us</v>
      </c>
      <c r="H698" t="str">
        <f>_xlfn.XLOOKUP(orders[[#This Row],[Customer ID]],customers[Customer ID],customers[Country])</f>
        <v>United States</v>
      </c>
      <c r="I698" t="str">
        <f>_xlfn.XLOOKUP(orders[[#This Row],[Product ID]],products[Product ID],products[Coffee Type])</f>
        <v>Liberica</v>
      </c>
      <c r="J698" t="str">
        <f>_xlfn.XLOOKUP(orders[[#This Row],[Product ID]],products[Product ID],products[Roast Type])</f>
        <v xml:space="preserve">Dark </v>
      </c>
      <c r="K698" s="2">
        <f>_xlfn.XLOOKUP(orders[[#This Row],[Product ID]],products[Product ID],products[Size kg])</f>
        <v>0.5</v>
      </c>
      <c r="L698">
        <f>_xlfn.XLOOKUP(orders[[#This Row],[Product ID]],products[Product ID],products[Unit Price])</f>
        <v>7.77</v>
      </c>
      <c r="M698">
        <f>orders[[#This Row],[Unit Price]]*orders[[#This Row],[Quantity]]</f>
        <v>31.08</v>
      </c>
      <c r="N698">
        <f>_xlfn.XLOOKUP(orders[[#This Row],[Product ID]],products[Product ID],products[Profit]) * orders[[#This Row],[Quantity]]</f>
        <v>4.0404</v>
      </c>
    </row>
    <row r="699" spans="1:14" x14ac:dyDescent="0.3">
      <c r="A699" t="s">
        <v>5895</v>
      </c>
      <c r="B699" s="1">
        <v>44547</v>
      </c>
      <c r="C699" t="s">
        <v>3685</v>
      </c>
      <c r="D699" t="s">
        <v>5225</v>
      </c>
      <c r="E699">
        <v>3</v>
      </c>
      <c r="F699" t="str">
        <f>_xlfn.XLOOKUP(orders[[#This Row],[Customer ID]],customers[Customer ID],customers[Customer Name])</f>
        <v>Myrle Dearden</v>
      </c>
      <c r="G699" t="str">
        <f>IF(_xlfn.XLOOKUP(orders[[#This Row],[Customer ID]],customers[Customer ID],customers[Email])=0,"",_xlfn.XLOOKUP(orders[[#This Row],[Customer ID]],customers[Customer ID],customers[Email]))</f>
        <v/>
      </c>
      <c r="H699" t="str">
        <f>_xlfn.XLOOKUP(orders[[#This Row],[Customer ID]],customers[Customer ID],customers[Country])</f>
        <v>Ireland</v>
      </c>
      <c r="I699" t="str">
        <f>_xlfn.XLOOKUP(orders[[#This Row],[Product ID]],products[Product ID],products[Coffee Type])</f>
        <v>Arabica</v>
      </c>
      <c r="J699" t="str">
        <f>_xlfn.XLOOKUP(orders[[#This Row],[Product ID]],products[Product ID],products[Roast Type])</f>
        <v xml:space="preserve">Medium </v>
      </c>
      <c r="K699" s="2">
        <f>_xlfn.XLOOKUP(orders[[#This Row],[Product ID]],products[Product ID],products[Size kg])</f>
        <v>0.5</v>
      </c>
      <c r="L699">
        <f>_xlfn.XLOOKUP(orders[[#This Row],[Product ID]],products[Product ID],products[Unit Price])</f>
        <v>6.75</v>
      </c>
      <c r="M699">
        <f>orders[[#This Row],[Unit Price]]*orders[[#This Row],[Quantity]]</f>
        <v>20.25</v>
      </c>
      <c r="N699">
        <f>_xlfn.XLOOKUP(orders[[#This Row],[Product ID]],products[Product ID],products[Profit]) * orders[[#This Row],[Quantity]]</f>
        <v>1.8225000000000002</v>
      </c>
    </row>
    <row r="700" spans="1:14" x14ac:dyDescent="0.3">
      <c r="A700" t="s">
        <v>5896</v>
      </c>
      <c r="B700" s="1">
        <v>43830</v>
      </c>
      <c r="C700" t="s">
        <v>3690</v>
      </c>
      <c r="D700" t="s">
        <v>5191</v>
      </c>
      <c r="E700">
        <v>2</v>
      </c>
      <c r="F700" t="str">
        <f>_xlfn.XLOOKUP(orders[[#This Row],[Customer ID]],customers[Customer ID],customers[Customer Name])</f>
        <v>Jimmy Dymoke</v>
      </c>
      <c r="G700" t="str">
        <f>IF(_xlfn.XLOOKUP(orders[[#This Row],[Customer ID]],customers[Customer ID],customers[Email])=0,"",_xlfn.XLOOKUP(orders[[#This Row],[Customer ID]],customers[Customer ID],customers[Email]))</f>
        <v>jdymokeje@prnewswire.com</v>
      </c>
      <c r="H700" t="str">
        <f>_xlfn.XLOOKUP(orders[[#This Row],[Customer ID]],customers[Customer ID],customers[Country])</f>
        <v>Ireland</v>
      </c>
      <c r="I700" t="str">
        <f>_xlfn.XLOOKUP(orders[[#This Row],[Product ID]],products[Product ID],products[Coffee Type])</f>
        <v>Liberica</v>
      </c>
      <c r="J700" t="str">
        <f>_xlfn.XLOOKUP(orders[[#This Row],[Product ID]],products[Product ID],products[Roast Type])</f>
        <v xml:space="preserve">Dark </v>
      </c>
      <c r="K700" s="2">
        <f>_xlfn.XLOOKUP(orders[[#This Row],[Product ID]],products[Product ID],products[Size kg])</f>
        <v>1</v>
      </c>
      <c r="L700">
        <f>_xlfn.XLOOKUP(orders[[#This Row],[Product ID]],products[Product ID],products[Unit Price])</f>
        <v>12.95</v>
      </c>
      <c r="M700">
        <f>orders[[#This Row],[Unit Price]]*orders[[#This Row],[Quantity]]</f>
        <v>25.9</v>
      </c>
      <c r="N700">
        <f>_xlfn.XLOOKUP(orders[[#This Row],[Product ID]],products[Product ID],products[Profit]) * orders[[#This Row],[Quantity]]</f>
        <v>3.367</v>
      </c>
    </row>
    <row r="701" spans="1:14" x14ac:dyDescent="0.3">
      <c r="A701" t="s">
        <v>5897</v>
      </c>
      <c r="B701" s="1">
        <v>44298</v>
      </c>
      <c r="C701" t="s">
        <v>3695</v>
      </c>
      <c r="D701" t="s">
        <v>5228</v>
      </c>
      <c r="E701">
        <v>4</v>
      </c>
      <c r="F701" t="str">
        <f>_xlfn.XLOOKUP(orders[[#This Row],[Customer ID]],customers[Customer ID],customers[Customer Name])</f>
        <v>Orland Tadman</v>
      </c>
      <c r="G701" t="str">
        <f>IF(_xlfn.XLOOKUP(orders[[#This Row],[Customer ID]],customers[Customer ID],customers[Email])=0,"",_xlfn.XLOOKUP(orders[[#This Row],[Customer ID]],customers[Customer ID],customers[Email]))</f>
        <v>otadmanjf@ft.com</v>
      </c>
      <c r="H701" t="str">
        <f>_xlfn.XLOOKUP(orders[[#This Row],[Customer ID]],customers[Customer ID],customers[Country])</f>
        <v>United States</v>
      </c>
      <c r="I701" t="str">
        <f>_xlfn.XLOOKUP(orders[[#This Row],[Product ID]],products[Product ID],products[Coffee Type])</f>
        <v>Arabica</v>
      </c>
      <c r="J701" t="str">
        <f>_xlfn.XLOOKUP(orders[[#This Row],[Product ID]],products[Product ID],products[Roast Type])</f>
        <v xml:space="preserve">Dark </v>
      </c>
      <c r="K701" s="2">
        <f>_xlfn.XLOOKUP(orders[[#This Row],[Product ID]],products[Product ID],products[Size kg])</f>
        <v>0.5</v>
      </c>
      <c r="L701">
        <f>_xlfn.XLOOKUP(orders[[#This Row],[Product ID]],products[Product ID],products[Unit Price])</f>
        <v>5.97</v>
      </c>
      <c r="M701">
        <f>orders[[#This Row],[Unit Price]]*orders[[#This Row],[Quantity]]</f>
        <v>23.88</v>
      </c>
      <c r="N701">
        <f>_xlfn.XLOOKUP(orders[[#This Row],[Product ID]],products[Product ID],products[Profit]) * orders[[#This Row],[Quantity]]</f>
        <v>2.1492</v>
      </c>
    </row>
    <row r="702" spans="1:14" x14ac:dyDescent="0.3">
      <c r="A702" t="s">
        <v>5898</v>
      </c>
      <c r="B702" s="1">
        <v>43736</v>
      </c>
      <c r="C702" t="s">
        <v>3700</v>
      </c>
      <c r="D702" t="s">
        <v>5235</v>
      </c>
      <c r="E702">
        <v>2</v>
      </c>
      <c r="F702" t="str">
        <f>_xlfn.XLOOKUP(orders[[#This Row],[Customer ID]],customers[Customer ID],customers[Customer Name])</f>
        <v>Barrett Gudde</v>
      </c>
      <c r="G702" t="str">
        <f>IF(_xlfn.XLOOKUP(orders[[#This Row],[Customer ID]],customers[Customer ID],customers[Email])=0,"",_xlfn.XLOOKUP(orders[[#This Row],[Customer ID]],customers[Customer ID],customers[Email]))</f>
        <v>bguddejg@dailymotion.com</v>
      </c>
      <c r="H702" t="str">
        <f>_xlfn.XLOOKUP(orders[[#This Row],[Customer ID]],customers[Customer ID],customers[Country])</f>
        <v>United States</v>
      </c>
      <c r="I702" t="str">
        <f>_xlfn.XLOOKUP(orders[[#This Row],[Product ID]],products[Product ID],products[Coffee Type])</f>
        <v>Liberica</v>
      </c>
      <c r="J702" t="str">
        <f>_xlfn.XLOOKUP(orders[[#This Row],[Product ID]],products[Product ID],products[Roast Type])</f>
        <v xml:space="preserve">Light </v>
      </c>
      <c r="K702" s="2">
        <f>_xlfn.XLOOKUP(orders[[#This Row],[Product ID]],products[Product ID],products[Size kg])</f>
        <v>0.5</v>
      </c>
      <c r="L702">
        <f>_xlfn.XLOOKUP(orders[[#This Row],[Product ID]],products[Product ID],products[Unit Price])</f>
        <v>9.51</v>
      </c>
      <c r="M702">
        <f>orders[[#This Row],[Unit Price]]*orders[[#This Row],[Quantity]]</f>
        <v>19.02</v>
      </c>
      <c r="N702">
        <f>_xlfn.XLOOKUP(orders[[#This Row],[Product ID]],products[Product ID],products[Profit]) * orders[[#This Row],[Quantity]]</f>
        <v>2.4725999999999999</v>
      </c>
    </row>
    <row r="703" spans="1:14" x14ac:dyDescent="0.3">
      <c r="A703" t="s">
        <v>5899</v>
      </c>
      <c r="B703" s="1">
        <v>44727</v>
      </c>
      <c r="C703" t="s">
        <v>3704</v>
      </c>
      <c r="D703" t="s">
        <v>5228</v>
      </c>
      <c r="E703">
        <v>5</v>
      </c>
      <c r="F703" t="str">
        <f>_xlfn.XLOOKUP(orders[[#This Row],[Customer ID]],customers[Customer ID],customers[Customer Name])</f>
        <v>Nathan Sictornes</v>
      </c>
      <c r="G703" t="str">
        <f>IF(_xlfn.XLOOKUP(orders[[#This Row],[Customer ID]],customers[Customer ID],customers[Email])=0,"",_xlfn.XLOOKUP(orders[[#This Row],[Customer ID]],customers[Customer ID],customers[Email]))</f>
        <v>nsictornesjh@buzzfeed.com</v>
      </c>
      <c r="H703" t="str">
        <f>_xlfn.XLOOKUP(orders[[#This Row],[Customer ID]],customers[Customer ID],customers[Country])</f>
        <v>Ireland</v>
      </c>
      <c r="I703" t="str">
        <f>_xlfn.XLOOKUP(orders[[#This Row],[Product ID]],products[Product ID],products[Coffee Type])</f>
        <v>Arabica</v>
      </c>
      <c r="J703" t="str">
        <f>_xlfn.XLOOKUP(orders[[#This Row],[Product ID]],products[Product ID],products[Roast Type])</f>
        <v xml:space="preserve">Dark </v>
      </c>
      <c r="K703" s="2">
        <f>_xlfn.XLOOKUP(orders[[#This Row],[Product ID]],products[Product ID],products[Size kg])</f>
        <v>0.5</v>
      </c>
      <c r="L703">
        <f>_xlfn.XLOOKUP(orders[[#This Row],[Product ID]],products[Product ID],products[Unit Price])</f>
        <v>5.97</v>
      </c>
      <c r="M703">
        <f>orders[[#This Row],[Unit Price]]*orders[[#This Row],[Quantity]]</f>
        <v>29.849999999999998</v>
      </c>
      <c r="N703">
        <f>_xlfn.XLOOKUP(orders[[#This Row],[Product ID]],products[Product ID],products[Profit]) * orders[[#This Row],[Quantity]]</f>
        <v>2.6865000000000001</v>
      </c>
    </row>
    <row r="704" spans="1:14" x14ac:dyDescent="0.3">
      <c r="A704" t="s">
        <v>5900</v>
      </c>
      <c r="B704" s="1">
        <v>43661</v>
      </c>
      <c r="C704" t="s">
        <v>3709</v>
      </c>
      <c r="D704" t="s">
        <v>5299</v>
      </c>
      <c r="E704">
        <v>1</v>
      </c>
      <c r="F704" t="str">
        <f>_xlfn.XLOOKUP(orders[[#This Row],[Customer ID]],customers[Customer ID],customers[Customer Name])</f>
        <v>Vivyan Dunning</v>
      </c>
      <c r="G704" t="str">
        <f>IF(_xlfn.XLOOKUP(orders[[#This Row],[Customer ID]],customers[Customer ID],customers[Email])=0,"",_xlfn.XLOOKUP(orders[[#This Row],[Customer ID]],customers[Customer ID],customers[Email]))</f>
        <v>vdunningji@independent.co.uk</v>
      </c>
      <c r="H704" t="str">
        <f>_xlfn.XLOOKUP(orders[[#This Row],[Customer ID]],customers[Customer ID],customers[Country])</f>
        <v>United States</v>
      </c>
      <c r="I704" t="str">
        <f>_xlfn.XLOOKUP(orders[[#This Row],[Product ID]],products[Product ID],products[Coffee Type])</f>
        <v>Arabica</v>
      </c>
      <c r="J704" t="str">
        <f>_xlfn.XLOOKUP(orders[[#This Row],[Product ID]],products[Product ID],products[Roast Type])</f>
        <v xml:space="preserve">Light </v>
      </c>
      <c r="K704" s="2">
        <f>_xlfn.XLOOKUP(orders[[#This Row],[Product ID]],products[Product ID],products[Size kg])</f>
        <v>0.5</v>
      </c>
      <c r="L704">
        <f>_xlfn.XLOOKUP(orders[[#This Row],[Product ID]],products[Product ID],products[Unit Price])</f>
        <v>7.77</v>
      </c>
      <c r="M704">
        <f>orders[[#This Row],[Unit Price]]*orders[[#This Row],[Quantity]]</f>
        <v>7.77</v>
      </c>
      <c r="N704">
        <f>_xlfn.XLOOKUP(orders[[#This Row],[Product ID]],products[Product ID],products[Profit]) * orders[[#This Row],[Quantity]]</f>
        <v>0.69930000000000003</v>
      </c>
    </row>
    <row r="705" spans="1:14" x14ac:dyDescent="0.3">
      <c r="A705" t="s">
        <v>5901</v>
      </c>
      <c r="B705" s="1">
        <v>43506</v>
      </c>
      <c r="C705" t="s">
        <v>3713</v>
      </c>
      <c r="D705" t="s">
        <v>5250</v>
      </c>
      <c r="E705">
        <v>4</v>
      </c>
      <c r="F705" t="str">
        <f>_xlfn.XLOOKUP(orders[[#This Row],[Customer ID]],customers[Customer ID],customers[Customer Name])</f>
        <v>Doralin Baison</v>
      </c>
      <c r="G705" t="str">
        <f>IF(_xlfn.XLOOKUP(orders[[#This Row],[Customer ID]],customers[Customer ID],customers[Email])=0,"",_xlfn.XLOOKUP(orders[[#This Row],[Customer ID]],customers[Customer ID],customers[Email]))</f>
        <v/>
      </c>
      <c r="H705" t="str">
        <f>_xlfn.XLOOKUP(orders[[#This Row],[Customer ID]],customers[Customer ID],customers[Country])</f>
        <v>Ireland</v>
      </c>
      <c r="I705" t="str">
        <f>_xlfn.XLOOKUP(orders[[#This Row],[Product ID]],products[Product ID],products[Coffee Type])</f>
        <v>Liberica</v>
      </c>
      <c r="J705" t="str">
        <f>_xlfn.XLOOKUP(orders[[#This Row],[Product ID]],products[Product ID],products[Roast Type])</f>
        <v xml:space="preserve">Dark </v>
      </c>
      <c r="K705" s="2">
        <f>_xlfn.XLOOKUP(orders[[#This Row],[Product ID]],products[Product ID],products[Size kg])</f>
        <v>2.5</v>
      </c>
      <c r="L705">
        <f>_xlfn.XLOOKUP(orders[[#This Row],[Product ID]],products[Product ID],products[Unit Price])</f>
        <v>29.785</v>
      </c>
      <c r="M705">
        <f>orders[[#This Row],[Unit Price]]*orders[[#This Row],[Quantity]]</f>
        <v>119.14</v>
      </c>
      <c r="N705">
        <f>_xlfn.XLOOKUP(orders[[#This Row],[Product ID]],products[Product ID],products[Profit]) * orders[[#This Row],[Quantity]]</f>
        <v>15.488</v>
      </c>
    </row>
    <row r="706" spans="1:14" x14ac:dyDescent="0.3">
      <c r="A706" t="s">
        <v>5902</v>
      </c>
      <c r="B706" s="1">
        <v>44716</v>
      </c>
      <c r="C706" t="s">
        <v>3717</v>
      </c>
      <c r="D706" t="s">
        <v>5215</v>
      </c>
      <c r="E706">
        <v>6</v>
      </c>
      <c r="F706" t="str">
        <f>_xlfn.XLOOKUP(orders[[#This Row],[Customer ID]],customers[Customer ID],customers[Customer Name])</f>
        <v>Josefina Ferens</v>
      </c>
      <c r="G706" t="str">
        <f>IF(_xlfn.XLOOKUP(orders[[#This Row],[Customer ID]],customers[Customer ID],customers[Email])=0,"",_xlfn.XLOOKUP(orders[[#This Row],[Customer ID]],customers[Customer ID],customers[Email]))</f>
        <v/>
      </c>
      <c r="H706" t="str">
        <f>_xlfn.XLOOKUP(orders[[#This Row],[Customer ID]],customers[Customer ID],customers[Country])</f>
        <v>United States</v>
      </c>
      <c r="I706" t="str">
        <f>_xlfn.XLOOKUP(orders[[#This Row],[Product ID]],products[Product ID],products[Coffee Type])</f>
        <v>Excelsa</v>
      </c>
      <c r="J706" t="str">
        <f>_xlfn.XLOOKUP(orders[[#This Row],[Product ID]],products[Product ID],products[Roast Type])</f>
        <v xml:space="preserve">Dark </v>
      </c>
      <c r="K706" s="2">
        <f>_xlfn.XLOOKUP(orders[[#This Row],[Product ID]],products[Product ID],products[Size kg])</f>
        <v>0.2</v>
      </c>
      <c r="L706">
        <f>_xlfn.XLOOKUP(orders[[#This Row],[Product ID]],products[Product ID],products[Unit Price])</f>
        <v>3.645</v>
      </c>
      <c r="M706">
        <f>orders[[#This Row],[Unit Price]]*orders[[#This Row],[Quantity]]</f>
        <v>21.87</v>
      </c>
      <c r="N706">
        <f>_xlfn.XLOOKUP(orders[[#This Row],[Product ID]],products[Product ID],products[Profit]) * orders[[#This Row],[Quantity]]</f>
        <v>2.4060000000000001</v>
      </c>
    </row>
    <row r="707" spans="1:14" x14ac:dyDescent="0.3">
      <c r="A707" t="s">
        <v>5903</v>
      </c>
      <c r="B707" s="1">
        <v>44114</v>
      </c>
      <c r="C707" t="s">
        <v>3721</v>
      </c>
      <c r="D707" t="s">
        <v>5289</v>
      </c>
      <c r="E707">
        <v>2</v>
      </c>
      <c r="F707" t="str">
        <f>_xlfn.XLOOKUP(orders[[#This Row],[Customer ID]],customers[Customer ID],customers[Customer Name])</f>
        <v>Shelley Gehring</v>
      </c>
      <c r="G707" t="str">
        <f>IF(_xlfn.XLOOKUP(orders[[#This Row],[Customer ID]],customers[Customer ID],customers[Email])=0,"",_xlfn.XLOOKUP(orders[[#This Row],[Customer ID]],customers[Customer ID],customers[Email]))</f>
        <v>sgehringjl@gnu.org</v>
      </c>
      <c r="H707" t="str">
        <f>_xlfn.XLOOKUP(orders[[#This Row],[Customer ID]],customers[Customer ID],customers[Country])</f>
        <v>United States</v>
      </c>
      <c r="I707" t="str">
        <f>_xlfn.XLOOKUP(orders[[#This Row],[Product ID]],products[Product ID],products[Coffee Type])</f>
        <v>Excelsa</v>
      </c>
      <c r="J707" t="str">
        <f>_xlfn.XLOOKUP(orders[[#This Row],[Product ID]],products[Product ID],products[Roast Type])</f>
        <v xml:space="preserve">Light </v>
      </c>
      <c r="K707" s="2">
        <f>_xlfn.XLOOKUP(orders[[#This Row],[Product ID]],products[Product ID],products[Size kg])</f>
        <v>0.5</v>
      </c>
      <c r="L707">
        <f>_xlfn.XLOOKUP(orders[[#This Row],[Product ID]],products[Product ID],products[Unit Price])</f>
        <v>8.91</v>
      </c>
      <c r="M707">
        <f>orders[[#This Row],[Unit Price]]*orders[[#This Row],[Quantity]]</f>
        <v>17.82</v>
      </c>
      <c r="N707">
        <f>_xlfn.XLOOKUP(orders[[#This Row],[Product ID]],products[Product ID],products[Profit]) * orders[[#This Row],[Quantity]]</f>
        <v>1.9601999999999999</v>
      </c>
    </row>
    <row r="708" spans="1:14" x14ac:dyDescent="0.3">
      <c r="A708" t="s">
        <v>5904</v>
      </c>
      <c r="B708" s="1">
        <v>44353</v>
      </c>
      <c r="C708" t="s">
        <v>3726</v>
      </c>
      <c r="D708" t="s">
        <v>5223</v>
      </c>
      <c r="E708">
        <v>3</v>
      </c>
      <c r="F708" t="str">
        <f>_xlfn.XLOOKUP(orders[[#This Row],[Customer ID]],customers[Customer ID],customers[Customer Name])</f>
        <v>Barrie Fallowes</v>
      </c>
      <c r="G708" t="str">
        <f>IF(_xlfn.XLOOKUP(orders[[#This Row],[Customer ID]],customers[Customer ID],customers[Email])=0,"",_xlfn.XLOOKUP(orders[[#This Row],[Customer ID]],customers[Customer ID],customers[Email]))</f>
        <v>bfallowesjm@purevolume.com</v>
      </c>
      <c r="H708" t="str">
        <f>_xlfn.XLOOKUP(orders[[#This Row],[Customer ID]],customers[Customer ID],customers[Country])</f>
        <v>United States</v>
      </c>
      <c r="I708" t="str">
        <f>_xlfn.XLOOKUP(orders[[#This Row],[Product ID]],products[Product ID],products[Coffee Type])</f>
        <v>Excelsa</v>
      </c>
      <c r="J708" t="str">
        <f>_xlfn.XLOOKUP(orders[[#This Row],[Product ID]],products[Product ID],products[Roast Type])</f>
        <v xml:space="preserve">Medium </v>
      </c>
      <c r="K708" s="2">
        <f>_xlfn.XLOOKUP(orders[[#This Row],[Product ID]],products[Product ID],products[Size kg])</f>
        <v>0.2</v>
      </c>
      <c r="L708">
        <f>_xlfn.XLOOKUP(orders[[#This Row],[Product ID]],products[Product ID],products[Unit Price])</f>
        <v>4.125</v>
      </c>
      <c r="M708">
        <f>orders[[#This Row],[Unit Price]]*orders[[#This Row],[Quantity]]</f>
        <v>12.375</v>
      </c>
      <c r="N708">
        <f>_xlfn.XLOOKUP(orders[[#This Row],[Product ID]],products[Product ID],products[Profit]) * orders[[#This Row],[Quantity]]</f>
        <v>1.3611</v>
      </c>
    </row>
    <row r="709" spans="1:14" x14ac:dyDescent="0.3">
      <c r="A709" t="s">
        <v>5905</v>
      </c>
      <c r="B709" s="1">
        <v>43540</v>
      </c>
      <c r="C709" t="s">
        <v>3732</v>
      </c>
      <c r="D709" t="s">
        <v>5191</v>
      </c>
      <c r="E709">
        <v>2</v>
      </c>
      <c r="F709" t="str">
        <f>_xlfn.XLOOKUP(orders[[#This Row],[Customer ID]],customers[Customer ID],customers[Customer Name])</f>
        <v>Nicolas Aiton</v>
      </c>
      <c r="G709" t="str">
        <f>IF(_xlfn.XLOOKUP(orders[[#This Row],[Customer ID]],customers[Customer ID],customers[Email])=0,"",_xlfn.XLOOKUP(orders[[#This Row],[Customer ID]],customers[Customer ID],customers[Email]))</f>
        <v/>
      </c>
      <c r="H709" t="str">
        <f>_xlfn.XLOOKUP(orders[[#This Row],[Customer ID]],customers[Customer ID],customers[Country])</f>
        <v>Ireland</v>
      </c>
      <c r="I709" t="str">
        <f>_xlfn.XLOOKUP(orders[[#This Row],[Product ID]],products[Product ID],products[Coffee Type])</f>
        <v>Liberica</v>
      </c>
      <c r="J709" t="str">
        <f>_xlfn.XLOOKUP(orders[[#This Row],[Product ID]],products[Product ID],products[Roast Type])</f>
        <v xml:space="preserve">Dark </v>
      </c>
      <c r="K709" s="2">
        <f>_xlfn.XLOOKUP(orders[[#This Row],[Product ID]],products[Product ID],products[Size kg])</f>
        <v>1</v>
      </c>
      <c r="L709">
        <f>_xlfn.XLOOKUP(orders[[#This Row],[Product ID]],products[Product ID],products[Unit Price])</f>
        <v>12.95</v>
      </c>
      <c r="M709">
        <f>orders[[#This Row],[Unit Price]]*orders[[#This Row],[Quantity]]</f>
        <v>25.9</v>
      </c>
      <c r="N709">
        <f>_xlfn.XLOOKUP(orders[[#This Row],[Product ID]],products[Product ID],products[Profit]) * orders[[#This Row],[Quantity]]</f>
        <v>3.367</v>
      </c>
    </row>
    <row r="710" spans="1:14" x14ac:dyDescent="0.3">
      <c r="A710" t="s">
        <v>5906</v>
      </c>
      <c r="B710" s="1">
        <v>43804</v>
      </c>
      <c r="C710" t="s">
        <v>3737</v>
      </c>
      <c r="D710" t="s">
        <v>5225</v>
      </c>
      <c r="E710">
        <v>2</v>
      </c>
      <c r="F710" t="str">
        <f>_xlfn.XLOOKUP(orders[[#This Row],[Customer ID]],customers[Customer ID],customers[Customer Name])</f>
        <v>Shelli De Banke</v>
      </c>
      <c r="G710" t="str">
        <f>IF(_xlfn.XLOOKUP(orders[[#This Row],[Customer ID]],customers[Customer ID],customers[Email])=0,"",_xlfn.XLOOKUP(orders[[#This Row],[Customer ID]],customers[Customer ID],customers[Email]))</f>
        <v>sdejo@newsvine.com</v>
      </c>
      <c r="H710" t="str">
        <f>_xlfn.XLOOKUP(orders[[#This Row],[Customer ID]],customers[Customer ID],customers[Country])</f>
        <v>United States</v>
      </c>
      <c r="I710" t="str">
        <f>_xlfn.XLOOKUP(orders[[#This Row],[Product ID]],products[Product ID],products[Coffee Type])</f>
        <v>Arabica</v>
      </c>
      <c r="J710" t="str">
        <f>_xlfn.XLOOKUP(orders[[#This Row],[Product ID]],products[Product ID],products[Roast Type])</f>
        <v xml:space="preserve">Medium </v>
      </c>
      <c r="K710" s="2">
        <f>_xlfn.XLOOKUP(orders[[#This Row],[Product ID]],products[Product ID],products[Size kg])</f>
        <v>0.5</v>
      </c>
      <c r="L710">
        <f>_xlfn.XLOOKUP(orders[[#This Row],[Product ID]],products[Product ID],products[Unit Price])</f>
        <v>6.75</v>
      </c>
      <c r="M710">
        <f>orders[[#This Row],[Unit Price]]*orders[[#This Row],[Quantity]]</f>
        <v>13.5</v>
      </c>
      <c r="N710">
        <f>_xlfn.XLOOKUP(orders[[#This Row],[Product ID]],products[Product ID],products[Profit]) * orders[[#This Row],[Quantity]]</f>
        <v>1.2150000000000001</v>
      </c>
    </row>
    <row r="711" spans="1:14" x14ac:dyDescent="0.3">
      <c r="A711" t="s">
        <v>5907</v>
      </c>
      <c r="B711" s="1">
        <v>43485</v>
      </c>
      <c r="C711" t="s">
        <v>3742</v>
      </c>
      <c r="D711" t="s">
        <v>5289</v>
      </c>
      <c r="E711">
        <v>2</v>
      </c>
      <c r="F711" t="str">
        <f>_xlfn.XLOOKUP(orders[[#This Row],[Customer ID]],customers[Customer ID],customers[Customer Name])</f>
        <v>Lyell Murch</v>
      </c>
      <c r="G711" t="str">
        <f>IF(_xlfn.XLOOKUP(orders[[#This Row],[Customer ID]],customers[Customer ID],customers[Email])=0,"",_xlfn.XLOOKUP(orders[[#This Row],[Customer ID]],customers[Customer ID],customers[Email]))</f>
        <v/>
      </c>
      <c r="H711" t="str">
        <f>_xlfn.XLOOKUP(orders[[#This Row],[Customer ID]],customers[Customer ID],customers[Country])</f>
        <v>United States</v>
      </c>
      <c r="I711" t="str">
        <f>_xlfn.XLOOKUP(orders[[#This Row],[Product ID]],products[Product ID],products[Coffee Type])</f>
        <v>Excelsa</v>
      </c>
      <c r="J711" t="str">
        <f>_xlfn.XLOOKUP(orders[[#This Row],[Product ID]],products[Product ID],products[Roast Type])</f>
        <v xml:space="preserve">Light </v>
      </c>
      <c r="K711" s="2">
        <f>_xlfn.XLOOKUP(orders[[#This Row],[Product ID]],products[Product ID],products[Size kg])</f>
        <v>0.5</v>
      </c>
      <c r="L711">
        <f>_xlfn.XLOOKUP(orders[[#This Row],[Product ID]],products[Product ID],products[Unit Price])</f>
        <v>8.91</v>
      </c>
      <c r="M711">
        <f>orders[[#This Row],[Unit Price]]*orders[[#This Row],[Quantity]]</f>
        <v>17.82</v>
      </c>
      <c r="N711">
        <f>_xlfn.XLOOKUP(orders[[#This Row],[Product ID]],products[Product ID],products[Profit]) * orders[[#This Row],[Quantity]]</f>
        <v>1.9601999999999999</v>
      </c>
    </row>
    <row r="712" spans="1:14" x14ac:dyDescent="0.3">
      <c r="A712" t="s">
        <v>5908</v>
      </c>
      <c r="B712" s="1">
        <v>44655</v>
      </c>
      <c r="C712" t="s">
        <v>3746</v>
      </c>
      <c r="D712" t="s">
        <v>5184</v>
      </c>
      <c r="E712">
        <v>3</v>
      </c>
      <c r="F712" t="str">
        <f>_xlfn.XLOOKUP(orders[[#This Row],[Customer ID]],customers[Customer ID],customers[Customer Name])</f>
        <v>Stearne Count</v>
      </c>
      <c r="G712" t="str">
        <f>IF(_xlfn.XLOOKUP(orders[[#This Row],[Customer ID]],customers[Customer ID],customers[Email])=0,"",_xlfn.XLOOKUP(orders[[#This Row],[Customer ID]],customers[Customer ID],customers[Email]))</f>
        <v>scountjq@nba.com</v>
      </c>
      <c r="H712" t="str">
        <f>_xlfn.XLOOKUP(orders[[#This Row],[Customer ID]],customers[Customer ID],customers[Country])</f>
        <v>United States</v>
      </c>
      <c r="I712" t="str">
        <f>_xlfn.XLOOKUP(orders[[#This Row],[Product ID]],products[Product ID],products[Coffee Type])</f>
        <v>Excelsa</v>
      </c>
      <c r="J712" t="str">
        <f>_xlfn.XLOOKUP(orders[[#This Row],[Product ID]],products[Product ID],products[Roast Type])</f>
        <v xml:space="preserve">Medium </v>
      </c>
      <c r="K712" s="2">
        <f>_xlfn.XLOOKUP(orders[[#This Row],[Product ID]],products[Product ID],products[Size kg])</f>
        <v>0.5</v>
      </c>
      <c r="L712">
        <f>_xlfn.XLOOKUP(orders[[#This Row],[Product ID]],products[Product ID],products[Unit Price])</f>
        <v>8.25</v>
      </c>
      <c r="M712">
        <f>orders[[#This Row],[Unit Price]]*orders[[#This Row],[Quantity]]</f>
        <v>24.75</v>
      </c>
      <c r="N712">
        <f>_xlfn.XLOOKUP(orders[[#This Row],[Product ID]],products[Product ID],products[Profit]) * orders[[#This Row],[Quantity]]</f>
        <v>2.7225000000000001</v>
      </c>
    </row>
    <row r="713" spans="1:14" x14ac:dyDescent="0.3">
      <c r="A713" t="s">
        <v>5909</v>
      </c>
      <c r="B713" s="1">
        <v>44600</v>
      </c>
      <c r="C713" t="s">
        <v>3752</v>
      </c>
      <c r="D713" t="s">
        <v>5281</v>
      </c>
      <c r="E713">
        <v>6</v>
      </c>
      <c r="F713" t="str">
        <f>_xlfn.XLOOKUP(orders[[#This Row],[Customer ID]],customers[Customer ID],customers[Customer Name])</f>
        <v>Selia Ragles</v>
      </c>
      <c r="G713" t="str">
        <f>IF(_xlfn.XLOOKUP(orders[[#This Row],[Customer ID]],customers[Customer ID],customers[Email])=0,"",_xlfn.XLOOKUP(orders[[#This Row],[Customer ID]],customers[Customer ID],customers[Email]))</f>
        <v>sraglesjr@blogtalkradio.com</v>
      </c>
      <c r="H713" t="str">
        <f>_xlfn.XLOOKUP(orders[[#This Row],[Customer ID]],customers[Customer ID],customers[Country])</f>
        <v>United States</v>
      </c>
      <c r="I713" t="str">
        <f>_xlfn.XLOOKUP(orders[[#This Row],[Product ID]],products[Product ID],products[Coffee Type])</f>
        <v>Robusta</v>
      </c>
      <c r="J713" t="str">
        <f>_xlfn.XLOOKUP(orders[[#This Row],[Product ID]],products[Product ID],products[Roast Type])</f>
        <v xml:space="preserve">Medium </v>
      </c>
      <c r="K713" s="2">
        <f>_xlfn.XLOOKUP(orders[[#This Row],[Product ID]],products[Product ID],products[Size kg])</f>
        <v>0.2</v>
      </c>
      <c r="L713">
        <f>_xlfn.XLOOKUP(orders[[#This Row],[Product ID]],products[Product ID],products[Unit Price])</f>
        <v>2.9849999999999999</v>
      </c>
      <c r="M713">
        <f>orders[[#This Row],[Unit Price]]*orders[[#This Row],[Quantity]]</f>
        <v>17.91</v>
      </c>
      <c r="N713">
        <f>_xlfn.XLOOKUP(orders[[#This Row],[Product ID]],products[Product ID],products[Profit]) * orders[[#This Row],[Quantity]]</f>
        <v>1.0746</v>
      </c>
    </row>
    <row r="714" spans="1:14" x14ac:dyDescent="0.3">
      <c r="A714" t="s">
        <v>5910</v>
      </c>
      <c r="B714" s="1">
        <v>43646</v>
      </c>
      <c r="C714" t="s">
        <v>3758</v>
      </c>
      <c r="D714" t="s">
        <v>5184</v>
      </c>
      <c r="E714">
        <v>2</v>
      </c>
      <c r="F714" t="str">
        <f>_xlfn.XLOOKUP(orders[[#This Row],[Customer ID]],customers[Customer ID],customers[Customer Name])</f>
        <v>Silas Deehan</v>
      </c>
      <c r="G714" t="str">
        <f>IF(_xlfn.XLOOKUP(orders[[#This Row],[Customer ID]],customers[Customer ID],customers[Email])=0,"",_xlfn.XLOOKUP(orders[[#This Row],[Customer ID]],customers[Customer ID],customers[Email]))</f>
        <v/>
      </c>
      <c r="H714" t="str">
        <f>_xlfn.XLOOKUP(orders[[#This Row],[Customer ID]],customers[Customer ID],customers[Country])</f>
        <v>United Kingdom</v>
      </c>
      <c r="I714" t="str">
        <f>_xlfn.XLOOKUP(orders[[#This Row],[Product ID]],products[Product ID],products[Coffee Type])</f>
        <v>Excelsa</v>
      </c>
      <c r="J714" t="str">
        <f>_xlfn.XLOOKUP(orders[[#This Row],[Product ID]],products[Product ID],products[Roast Type])</f>
        <v xml:space="preserve">Medium </v>
      </c>
      <c r="K714" s="2">
        <f>_xlfn.XLOOKUP(orders[[#This Row],[Product ID]],products[Product ID],products[Size kg])</f>
        <v>0.5</v>
      </c>
      <c r="L714">
        <f>_xlfn.XLOOKUP(orders[[#This Row],[Product ID]],products[Product ID],products[Unit Price])</f>
        <v>8.25</v>
      </c>
      <c r="M714">
        <f>orders[[#This Row],[Unit Price]]*orders[[#This Row],[Quantity]]</f>
        <v>16.5</v>
      </c>
      <c r="N714">
        <f>_xlfn.XLOOKUP(orders[[#This Row],[Product ID]],products[Product ID],products[Profit]) * orders[[#This Row],[Quantity]]</f>
        <v>1.8149999999999999</v>
      </c>
    </row>
    <row r="715" spans="1:14" x14ac:dyDescent="0.3">
      <c r="A715" t="s">
        <v>5911</v>
      </c>
      <c r="B715" s="1">
        <v>43960</v>
      </c>
      <c r="C715" t="s">
        <v>3761</v>
      </c>
      <c r="D715" t="s">
        <v>5281</v>
      </c>
      <c r="E715">
        <v>1</v>
      </c>
      <c r="F715" t="str">
        <f>_xlfn.XLOOKUP(orders[[#This Row],[Customer ID]],customers[Customer ID],customers[Customer Name])</f>
        <v>Sacha Bruun</v>
      </c>
      <c r="G715" t="str">
        <f>IF(_xlfn.XLOOKUP(orders[[#This Row],[Customer ID]],customers[Customer ID],customers[Email])=0,"",_xlfn.XLOOKUP(orders[[#This Row],[Customer ID]],customers[Customer ID],customers[Email]))</f>
        <v>sbruunjt@blogtalkradio.com</v>
      </c>
      <c r="H715" t="str">
        <f>_xlfn.XLOOKUP(orders[[#This Row],[Customer ID]],customers[Customer ID],customers[Country])</f>
        <v>United States</v>
      </c>
      <c r="I715" t="str">
        <f>_xlfn.XLOOKUP(orders[[#This Row],[Product ID]],products[Product ID],products[Coffee Type])</f>
        <v>Robusta</v>
      </c>
      <c r="J715" t="str">
        <f>_xlfn.XLOOKUP(orders[[#This Row],[Product ID]],products[Product ID],products[Roast Type])</f>
        <v xml:space="preserve">Medium </v>
      </c>
      <c r="K715" s="2">
        <f>_xlfn.XLOOKUP(orders[[#This Row],[Product ID]],products[Product ID],products[Size kg])</f>
        <v>0.2</v>
      </c>
      <c r="L715">
        <f>_xlfn.XLOOKUP(orders[[#This Row],[Product ID]],products[Product ID],products[Unit Price])</f>
        <v>2.9849999999999999</v>
      </c>
      <c r="M715">
        <f>orders[[#This Row],[Unit Price]]*orders[[#This Row],[Quantity]]</f>
        <v>2.9849999999999999</v>
      </c>
      <c r="N715">
        <f>_xlfn.XLOOKUP(orders[[#This Row],[Product ID]],products[Product ID],products[Profit]) * orders[[#This Row],[Quantity]]</f>
        <v>0.17910000000000001</v>
      </c>
    </row>
    <row r="716" spans="1:14" x14ac:dyDescent="0.3">
      <c r="A716" t="s">
        <v>5912</v>
      </c>
      <c r="B716" s="1">
        <v>44358</v>
      </c>
      <c r="C716" t="s">
        <v>3766</v>
      </c>
      <c r="D716" t="s">
        <v>5215</v>
      </c>
      <c r="E716">
        <v>4</v>
      </c>
      <c r="F716" t="str">
        <f>_xlfn.XLOOKUP(orders[[#This Row],[Customer ID]],customers[Customer ID],customers[Customer Name])</f>
        <v>Alon Pllu</v>
      </c>
      <c r="G716" t="str">
        <f>IF(_xlfn.XLOOKUP(orders[[#This Row],[Customer ID]],customers[Customer ID],customers[Email])=0,"",_xlfn.XLOOKUP(orders[[#This Row],[Customer ID]],customers[Customer ID],customers[Email]))</f>
        <v>aplluju@dagondesign.com</v>
      </c>
      <c r="H716" t="str">
        <f>_xlfn.XLOOKUP(orders[[#This Row],[Customer ID]],customers[Customer ID],customers[Country])</f>
        <v>Ireland</v>
      </c>
      <c r="I716" t="str">
        <f>_xlfn.XLOOKUP(orders[[#This Row],[Product ID]],products[Product ID],products[Coffee Type])</f>
        <v>Excelsa</v>
      </c>
      <c r="J716" t="str">
        <f>_xlfn.XLOOKUP(orders[[#This Row],[Product ID]],products[Product ID],products[Roast Type])</f>
        <v xml:space="preserve">Dark </v>
      </c>
      <c r="K716" s="2">
        <f>_xlfn.XLOOKUP(orders[[#This Row],[Product ID]],products[Product ID],products[Size kg])</f>
        <v>0.2</v>
      </c>
      <c r="L716">
        <f>_xlfn.XLOOKUP(orders[[#This Row],[Product ID]],products[Product ID],products[Unit Price])</f>
        <v>3.645</v>
      </c>
      <c r="M716">
        <f>orders[[#This Row],[Unit Price]]*orders[[#This Row],[Quantity]]</f>
        <v>14.58</v>
      </c>
      <c r="N716">
        <f>_xlfn.XLOOKUP(orders[[#This Row],[Product ID]],products[Product ID],products[Profit]) * orders[[#This Row],[Quantity]]</f>
        <v>1.6040000000000001</v>
      </c>
    </row>
    <row r="717" spans="1:14" x14ac:dyDescent="0.3">
      <c r="A717" t="s">
        <v>5913</v>
      </c>
      <c r="B717" s="1">
        <v>44504</v>
      </c>
      <c r="C717" t="s">
        <v>3772</v>
      </c>
      <c r="D717" t="s">
        <v>5267</v>
      </c>
      <c r="E717">
        <v>6</v>
      </c>
      <c r="F717" t="str">
        <f>_xlfn.XLOOKUP(orders[[#This Row],[Customer ID]],customers[Customer ID],customers[Customer Name])</f>
        <v>Gilberto Cornier</v>
      </c>
      <c r="G717" t="str">
        <f>IF(_xlfn.XLOOKUP(orders[[#This Row],[Customer ID]],customers[Customer ID],customers[Email])=0,"",_xlfn.XLOOKUP(orders[[#This Row],[Customer ID]],customers[Customer ID],customers[Email]))</f>
        <v>gcornierjv@techcrunch.com</v>
      </c>
      <c r="H717" t="str">
        <f>_xlfn.XLOOKUP(orders[[#This Row],[Customer ID]],customers[Customer ID],customers[Country])</f>
        <v>United States</v>
      </c>
      <c r="I717" t="str">
        <f>_xlfn.XLOOKUP(orders[[#This Row],[Product ID]],products[Product ID],products[Coffee Type])</f>
        <v>Excelsa</v>
      </c>
      <c r="J717" t="str">
        <f>_xlfn.XLOOKUP(orders[[#This Row],[Product ID]],products[Product ID],products[Roast Type])</f>
        <v xml:space="preserve">Light </v>
      </c>
      <c r="K717" s="2">
        <f>_xlfn.XLOOKUP(orders[[#This Row],[Product ID]],products[Product ID],products[Size kg])</f>
        <v>1</v>
      </c>
      <c r="L717">
        <f>_xlfn.XLOOKUP(orders[[#This Row],[Product ID]],products[Product ID],products[Unit Price])</f>
        <v>14.85</v>
      </c>
      <c r="M717">
        <f>orders[[#This Row],[Unit Price]]*orders[[#This Row],[Quantity]]</f>
        <v>89.1</v>
      </c>
      <c r="N717">
        <f>_xlfn.XLOOKUP(orders[[#This Row],[Product ID]],products[Product ID],products[Profit]) * orders[[#This Row],[Quantity]]</f>
        <v>9.8010000000000002</v>
      </c>
    </row>
    <row r="718" spans="1:14" x14ac:dyDescent="0.3">
      <c r="A718" t="s">
        <v>5914</v>
      </c>
      <c r="B718" s="1">
        <v>44612</v>
      </c>
      <c r="C718" t="s">
        <v>3690</v>
      </c>
      <c r="D718" t="s">
        <v>5297</v>
      </c>
      <c r="E718">
        <v>3</v>
      </c>
      <c r="F718" t="str">
        <f>_xlfn.XLOOKUP(orders[[#This Row],[Customer ID]],customers[Customer ID],customers[Customer Name])</f>
        <v>Jimmy Dymoke</v>
      </c>
      <c r="G718" t="str">
        <f>IF(_xlfn.XLOOKUP(orders[[#This Row],[Customer ID]],customers[Customer ID],customers[Email])=0,"",_xlfn.XLOOKUP(orders[[#This Row],[Customer ID]],customers[Customer ID],customers[Email]))</f>
        <v>jdymokeje@prnewswire.com</v>
      </c>
      <c r="H718" t="str">
        <f>_xlfn.XLOOKUP(orders[[#This Row],[Customer ID]],customers[Customer ID],customers[Country])</f>
        <v>Ireland</v>
      </c>
      <c r="I718" t="str">
        <f>_xlfn.XLOOKUP(orders[[#This Row],[Product ID]],products[Product ID],products[Coffee Type])</f>
        <v>Robusta</v>
      </c>
      <c r="J718" t="str">
        <f>_xlfn.XLOOKUP(orders[[#This Row],[Product ID]],products[Product ID],products[Roast Type])</f>
        <v xml:space="preserve">Light </v>
      </c>
      <c r="K718" s="2">
        <f>_xlfn.XLOOKUP(orders[[#This Row],[Product ID]],products[Product ID],products[Size kg])</f>
        <v>1</v>
      </c>
      <c r="L718">
        <f>_xlfn.XLOOKUP(orders[[#This Row],[Product ID]],products[Product ID],products[Unit Price])</f>
        <v>11.95</v>
      </c>
      <c r="M718">
        <f>orders[[#This Row],[Unit Price]]*orders[[#This Row],[Quantity]]</f>
        <v>35.849999999999994</v>
      </c>
      <c r="N718">
        <f>_xlfn.XLOOKUP(orders[[#This Row],[Product ID]],products[Product ID],products[Profit]) * orders[[#This Row],[Quantity]]</f>
        <v>2.1509999999999998</v>
      </c>
    </row>
    <row r="719" spans="1:14" x14ac:dyDescent="0.3">
      <c r="A719" t="s">
        <v>5915</v>
      </c>
      <c r="B719" s="1">
        <v>43649</v>
      </c>
      <c r="C719" t="s">
        <v>3781</v>
      </c>
      <c r="D719" t="s">
        <v>5256</v>
      </c>
      <c r="E719">
        <v>3</v>
      </c>
      <c r="F719" t="str">
        <f>_xlfn.XLOOKUP(orders[[#This Row],[Customer ID]],customers[Customer ID],customers[Customer Name])</f>
        <v>Willabella Harvison</v>
      </c>
      <c r="G719" t="str">
        <f>IF(_xlfn.XLOOKUP(orders[[#This Row],[Customer ID]],customers[Customer ID],customers[Email])=0,"",_xlfn.XLOOKUP(orders[[#This Row],[Customer ID]],customers[Customer ID],customers[Email]))</f>
        <v>wharvisonjx@gizmodo.com</v>
      </c>
      <c r="H719" t="str">
        <f>_xlfn.XLOOKUP(orders[[#This Row],[Customer ID]],customers[Customer ID],customers[Country])</f>
        <v>United States</v>
      </c>
      <c r="I719" t="str">
        <f>_xlfn.XLOOKUP(orders[[#This Row],[Product ID]],products[Product ID],products[Coffee Type])</f>
        <v>Arabica</v>
      </c>
      <c r="J719" t="str">
        <f>_xlfn.XLOOKUP(orders[[#This Row],[Product ID]],products[Product ID],products[Roast Type])</f>
        <v xml:space="preserve">Dark </v>
      </c>
      <c r="K719" s="2">
        <f>_xlfn.XLOOKUP(orders[[#This Row],[Product ID]],products[Product ID],products[Size kg])</f>
        <v>2.5</v>
      </c>
      <c r="L719">
        <f>_xlfn.XLOOKUP(orders[[#This Row],[Product ID]],products[Product ID],products[Unit Price])</f>
        <v>22.885000000000002</v>
      </c>
      <c r="M719">
        <f>orders[[#This Row],[Unit Price]]*orders[[#This Row],[Quantity]]</f>
        <v>68.655000000000001</v>
      </c>
      <c r="N719">
        <f>_xlfn.XLOOKUP(orders[[#This Row],[Product ID]],products[Product ID],products[Profit]) * orders[[#This Row],[Quantity]]</f>
        <v>6.1788000000000007</v>
      </c>
    </row>
    <row r="720" spans="1:14" x14ac:dyDescent="0.3">
      <c r="A720" t="s">
        <v>5916</v>
      </c>
      <c r="B720" s="1">
        <v>44348</v>
      </c>
      <c r="C720" t="s">
        <v>3786</v>
      </c>
      <c r="D720" t="s">
        <v>5191</v>
      </c>
      <c r="E720">
        <v>3</v>
      </c>
      <c r="F720" t="str">
        <f>_xlfn.XLOOKUP(orders[[#This Row],[Customer ID]],customers[Customer ID],customers[Customer Name])</f>
        <v>Darice Heaford</v>
      </c>
      <c r="G720" t="str">
        <f>IF(_xlfn.XLOOKUP(orders[[#This Row],[Customer ID]],customers[Customer ID],customers[Email])=0,"",_xlfn.XLOOKUP(orders[[#This Row],[Customer ID]],customers[Customer ID],customers[Email]))</f>
        <v>dheafordjy@twitpic.com</v>
      </c>
      <c r="H720" t="str">
        <f>_xlfn.XLOOKUP(orders[[#This Row],[Customer ID]],customers[Customer ID],customers[Country])</f>
        <v>United States</v>
      </c>
      <c r="I720" t="str">
        <f>_xlfn.XLOOKUP(orders[[#This Row],[Product ID]],products[Product ID],products[Coffee Type])</f>
        <v>Liberica</v>
      </c>
      <c r="J720" t="str">
        <f>_xlfn.XLOOKUP(orders[[#This Row],[Product ID]],products[Product ID],products[Roast Type])</f>
        <v xml:space="preserve">Dark </v>
      </c>
      <c r="K720" s="2">
        <f>_xlfn.XLOOKUP(orders[[#This Row],[Product ID]],products[Product ID],products[Size kg])</f>
        <v>1</v>
      </c>
      <c r="L720">
        <f>_xlfn.XLOOKUP(orders[[#This Row],[Product ID]],products[Product ID],products[Unit Price])</f>
        <v>12.95</v>
      </c>
      <c r="M720">
        <f>orders[[#This Row],[Unit Price]]*orders[[#This Row],[Quantity]]</f>
        <v>38.849999999999994</v>
      </c>
      <c r="N720">
        <f>_xlfn.XLOOKUP(orders[[#This Row],[Product ID]],products[Product ID],products[Profit]) * orders[[#This Row],[Quantity]]</f>
        <v>5.0504999999999995</v>
      </c>
    </row>
    <row r="721" spans="1:14" x14ac:dyDescent="0.3">
      <c r="A721" t="s">
        <v>5917</v>
      </c>
      <c r="B721" s="1">
        <v>44150</v>
      </c>
      <c r="C721" t="s">
        <v>3791</v>
      </c>
      <c r="D721" t="s">
        <v>5264</v>
      </c>
      <c r="E721">
        <v>5</v>
      </c>
      <c r="F721" t="str">
        <f>_xlfn.XLOOKUP(orders[[#This Row],[Customer ID]],customers[Customer ID],customers[Customer Name])</f>
        <v>Granger Fantham</v>
      </c>
      <c r="G721" t="str">
        <f>IF(_xlfn.XLOOKUP(orders[[#This Row],[Customer ID]],customers[Customer ID],customers[Email])=0,"",_xlfn.XLOOKUP(orders[[#This Row],[Customer ID]],customers[Customer ID],customers[Email]))</f>
        <v>gfanthamjz@hexun.com</v>
      </c>
      <c r="H721" t="str">
        <f>_xlfn.XLOOKUP(orders[[#This Row],[Customer ID]],customers[Customer ID],customers[Country])</f>
        <v>United States</v>
      </c>
      <c r="I721" t="str">
        <f>_xlfn.XLOOKUP(orders[[#This Row],[Product ID]],products[Product ID],products[Coffee Type])</f>
        <v>Liberica</v>
      </c>
      <c r="J721" t="str">
        <f>_xlfn.XLOOKUP(orders[[#This Row],[Product ID]],products[Product ID],products[Roast Type])</f>
        <v xml:space="preserve">Light </v>
      </c>
      <c r="K721" s="2">
        <f>_xlfn.XLOOKUP(orders[[#This Row],[Product ID]],products[Product ID],products[Size kg])</f>
        <v>1</v>
      </c>
      <c r="L721">
        <f>_xlfn.XLOOKUP(orders[[#This Row],[Product ID]],products[Product ID],products[Unit Price])</f>
        <v>15.85</v>
      </c>
      <c r="M721">
        <f>orders[[#This Row],[Unit Price]]*orders[[#This Row],[Quantity]]</f>
        <v>79.25</v>
      </c>
      <c r="N721">
        <f>_xlfn.XLOOKUP(orders[[#This Row],[Product ID]],products[Product ID],products[Profit]) * orders[[#This Row],[Quantity]]</f>
        <v>10.302500000000002</v>
      </c>
    </row>
    <row r="722" spans="1:14" x14ac:dyDescent="0.3">
      <c r="A722" t="s">
        <v>5918</v>
      </c>
      <c r="B722" s="1">
        <v>44215</v>
      </c>
      <c r="C722" t="s">
        <v>3796</v>
      </c>
      <c r="D722" t="s">
        <v>5193</v>
      </c>
      <c r="E722">
        <v>5</v>
      </c>
      <c r="F722" t="str">
        <f>_xlfn.XLOOKUP(orders[[#This Row],[Customer ID]],customers[Customer ID],customers[Customer Name])</f>
        <v>Reynolds Crookshanks</v>
      </c>
      <c r="G722" t="str">
        <f>IF(_xlfn.XLOOKUP(orders[[#This Row],[Customer ID]],customers[Customer ID],customers[Email])=0,"",_xlfn.XLOOKUP(orders[[#This Row],[Customer ID]],customers[Customer ID],customers[Email]))</f>
        <v>rcrookshanksk0@unc.edu</v>
      </c>
      <c r="H722" t="str">
        <f>_xlfn.XLOOKUP(orders[[#This Row],[Customer ID]],customers[Customer ID],customers[Country])</f>
        <v>United States</v>
      </c>
      <c r="I722" t="str">
        <f>_xlfn.XLOOKUP(orders[[#This Row],[Product ID]],products[Product ID],products[Coffee Type])</f>
        <v>Excelsa</v>
      </c>
      <c r="J722" t="str">
        <f>_xlfn.XLOOKUP(orders[[#This Row],[Product ID]],products[Product ID],products[Roast Type])</f>
        <v xml:space="preserve">Dark </v>
      </c>
      <c r="K722" s="2">
        <f>_xlfn.XLOOKUP(orders[[#This Row],[Product ID]],products[Product ID],products[Size kg])</f>
        <v>0.5</v>
      </c>
      <c r="L722">
        <f>_xlfn.XLOOKUP(orders[[#This Row],[Product ID]],products[Product ID],products[Unit Price])</f>
        <v>7.29</v>
      </c>
      <c r="M722">
        <f>orders[[#This Row],[Unit Price]]*orders[[#This Row],[Quantity]]</f>
        <v>36.450000000000003</v>
      </c>
      <c r="N722">
        <f>_xlfn.XLOOKUP(orders[[#This Row],[Product ID]],products[Product ID],products[Profit]) * orders[[#This Row],[Quantity]]</f>
        <v>4.0095000000000001</v>
      </c>
    </row>
    <row r="723" spans="1:14" x14ac:dyDescent="0.3">
      <c r="A723" t="s">
        <v>5919</v>
      </c>
      <c r="B723" s="1">
        <v>44479</v>
      </c>
      <c r="C723" t="s">
        <v>3801</v>
      </c>
      <c r="D723" t="s">
        <v>5281</v>
      </c>
      <c r="E723">
        <v>3</v>
      </c>
      <c r="F723" t="str">
        <f>_xlfn.XLOOKUP(orders[[#This Row],[Customer ID]],customers[Customer ID],customers[Customer Name])</f>
        <v>Niels Leake</v>
      </c>
      <c r="G723" t="str">
        <f>IF(_xlfn.XLOOKUP(orders[[#This Row],[Customer ID]],customers[Customer ID],customers[Email])=0,"",_xlfn.XLOOKUP(orders[[#This Row],[Customer ID]],customers[Customer ID],customers[Email]))</f>
        <v>nleakek1@cmu.edu</v>
      </c>
      <c r="H723" t="str">
        <f>_xlfn.XLOOKUP(orders[[#This Row],[Customer ID]],customers[Customer ID],customers[Country])</f>
        <v>United States</v>
      </c>
      <c r="I723" t="str">
        <f>_xlfn.XLOOKUP(orders[[#This Row],[Product ID]],products[Product ID],products[Coffee Type])</f>
        <v>Robusta</v>
      </c>
      <c r="J723" t="str">
        <f>_xlfn.XLOOKUP(orders[[#This Row],[Product ID]],products[Product ID],products[Roast Type])</f>
        <v xml:space="preserve">Medium </v>
      </c>
      <c r="K723" s="2">
        <f>_xlfn.XLOOKUP(orders[[#This Row],[Product ID]],products[Product ID],products[Size kg])</f>
        <v>0.2</v>
      </c>
      <c r="L723">
        <f>_xlfn.XLOOKUP(orders[[#This Row],[Product ID]],products[Product ID],products[Unit Price])</f>
        <v>2.9849999999999999</v>
      </c>
      <c r="M723">
        <f>orders[[#This Row],[Unit Price]]*orders[[#This Row],[Quantity]]</f>
        <v>8.9550000000000001</v>
      </c>
      <c r="N723">
        <f>_xlfn.XLOOKUP(orders[[#This Row],[Product ID]],products[Product ID],products[Profit]) * orders[[#This Row],[Quantity]]</f>
        <v>0.5373</v>
      </c>
    </row>
    <row r="724" spans="1:14" x14ac:dyDescent="0.3">
      <c r="A724" t="s">
        <v>5920</v>
      </c>
      <c r="B724" s="1">
        <v>44620</v>
      </c>
      <c r="C724" t="s">
        <v>3806</v>
      </c>
      <c r="D724" t="s">
        <v>5327</v>
      </c>
      <c r="E724">
        <v>2</v>
      </c>
      <c r="F724" t="str">
        <f>_xlfn.XLOOKUP(orders[[#This Row],[Customer ID]],customers[Customer ID],customers[Customer Name])</f>
        <v>Hetti Measures</v>
      </c>
      <c r="G724" t="str">
        <f>IF(_xlfn.XLOOKUP(orders[[#This Row],[Customer ID]],customers[Customer ID],customers[Email])=0,"",_xlfn.XLOOKUP(orders[[#This Row],[Customer ID]],customers[Customer ID],customers[Email]))</f>
        <v/>
      </c>
      <c r="H724" t="str">
        <f>_xlfn.XLOOKUP(orders[[#This Row],[Customer ID]],customers[Customer ID],customers[Country])</f>
        <v>United States</v>
      </c>
      <c r="I724" t="str">
        <f>_xlfn.XLOOKUP(orders[[#This Row],[Product ID]],products[Product ID],products[Coffee Type])</f>
        <v>Excelsa</v>
      </c>
      <c r="J724" t="str">
        <f>_xlfn.XLOOKUP(orders[[#This Row],[Product ID]],products[Product ID],products[Roast Type])</f>
        <v xml:space="preserve">Dark </v>
      </c>
      <c r="K724" s="2">
        <f>_xlfn.XLOOKUP(orders[[#This Row],[Product ID]],products[Product ID],products[Size kg])</f>
        <v>1</v>
      </c>
      <c r="L724">
        <f>_xlfn.XLOOKUP(orders[[#This Row],[Product ID]],products[Product ID],products[Unit Price])</f>
        <v>12.15</v>
      </c>
      <c r="M724">
        <f>orders[[#This Row],[Unit Price]]*orders[[#This Row],[Quantity]]</f>
        <v>24.3</v>
      </c>
      <c r="N724">
        <f>_xlfn.XLOOKUP(orders[[#This Row],[Product ID]],products[Product ID],products[Profit]) * orders[[#This Row],[Quantity]]</f>
        <v>2.673</v>
      </c>
    </row>
    <row r="725" spans="1:14" x14ac:dyDescent="0.3">
      <c r="A725" t="s">
        <v>5921</v>
      </c>
      <c r="B725" s="1">
        <v>44470</v>
      </c>
      <c r="C725" t="s">
        <v>3810</v>
      </c>
      <c r="D725" t="s">
        <v>5252</v>
      </c>
      <c r="E725">
        <v>2</v>
      </c>
      <c r="F725" t="str">
        <f>_xlfn.XLOOKUP(orders[[#This Row],[Customer ID]],customers[Customer ID],customers[Customer Name])</f>
        <v>Gay Eilhersen</v>
      </c>
      <c r="G725" t="str">
        <f>IF(_xlfn.XLOOKUP(orders[[#This Row],[Customer ID]],customers[Customer ID],customers[Email])=0,"",_xlfn.XLOOKUP(orders[[#This Row],[Customer ID]],customers[Customer ID],customers[Email]))</f>
        <v>geilhersenk3@networksolutions.com</v>
      </c>
      <c r="H725" t="str">
        <f>_xlfn.XLOOKUP(orders[[#This Row],[Customer ID]],customers[Customer ID],customers[Country])</f>
        <v>United States</v>
      </c>
      <c r="I725" t="str">
        <f>_xlfn.XLOOKUP(orders[[#This Row],[Product ID]],products[Product ID],products[Coffee Type])</f>
        <v>Excelsa</v>
      </c>
      <c r="J725" t="str">
        <f>_xlfn.XLOOKUP(orders[[#This Row],[Product ID]],products[Product ID],products[Roast Type])</f>
        <v xml:space="preserve">Medium </v>
      </c>
      <c r="K725" s="2">
        <f>_xlfn.XLOOKUP(orders[[#This Row],[Product ID]],products[Product ID],products[Size kg])</f>
        <v>2.5</v>
      </c>
      <c r="L725">
        <f>_xlfn.XLOOKUP(orders[[#This Row],[Product ID]],products[Product ID],products[Unit Price])</f>
        <v>31.625</v>
      </c>
      <c r="M725">
        <f>orders[[#This Row],[Unit Price]]*orders[[#This Row],[Quantity]]</f>
        <v>63.25</v>
      </c>
      <c r="N725">
        <f>_xlfn.XLOOKUP(orders[[#This Row],[Product ID]],products[Product ID],products[Profit]) * orders[[#This Row],[Quantity]]</f>
        <v>6.9573999999999998</v>
      </c>
    </row>
    <row r="726" spans="1:14" x14ac:dyDescent="0.3">
      <c r="A726" t="s">
        <v>5922</v>
      </c>
      <c r="B726" s="1">
        <v>44076</v>
      </c>
      <c r="C726" t="s">
        <v>3815</v>
      </c>
      <c r="D726" t="s">
        <v>5211</v>
      </c>
      <c r="E726">
        <v>2</v>
      </c>
      <c r="F726" t="str">
        <f>_xlfn.XLOOKUP(orders[[#This Row],[Customer ID]],customers[Customer ID],customers[Customer Name])</f>
        <v>Nico Hubert</v>
      </c>
      <c r="G726" t="str">
        <f>IF(_xlfn.XLOOKUP(orders[[#This Row],[Customer ID]],customers[Customer ID],customers[Email])=0,"",_xlfn.XLOOKUP(orders[[#This Row],[Customer ID]],customers[Customer ID],customers[Email]))</f>
        <v/>
      </c>
      <c r="H726" t="str">
        <f>_xlfn.XLOOKUP(orders[[#This Row],[Customer ID]],customers[Customer ID],customers[Country])</f>
        <v>United States</v>
      </c>
      <c r="I726" t="str">
        <f>_xlfn.XLOOKUP(orders[[#This Row],[Product ID]],products[Product ID],products[Coffee Type])</f>
        <v>Arabica</v>
      </c>
      <c r="J726" t="str">
        <f>_xlfn.XLOOKUP(orders[[#This Row],[Product ID]],products[Product ID],products[Roast Type])</f>
        <v xml:space="preserve">Medium </v>
      </c>
      <c r="K726" s="2">
        <f>_xlfn.XLOOKUP(orders[[#This Row],[Product ID]],products[Product ID],products[Size kg])</f>
        <v>0.2</v>
      </c>
      <c r="L726">
        <f>_xlfn.XLOOKUP(orders[[#This Row],[Product ID]],products[Product ID],products[Unit Price])</f>
        <v>3.375</v>
      </c>
      <c r="M726">
        <f>orders[[#This Row],[Unit Price]]*orders[[#This Row],[Quantity]]</f>
        <v>6.75</v>
      </c>
      <c r="N726">
        <f>_xlfn.XLOOKUP(orders[[#This Row],[Product ID]],products[Product ID],products[Profit]) * orders[[#This Row],[Quantity]]</f>
        <v>0.60740000000000005</v>
      </c>
    </row>
    <row r="727" spans="1:14" x14ac:dyDescent="0.3">
      <c r="A727" t="s">
        <v>5923</v>
      </c>
      <c r="B727" s="1">
        <v>44043</v>
      </c>
      <c r="C727" t="s">
        <v>3819</v>
      </c>
      <c r="D727" t="s">
        <v>5254</v>
      </c>
      <c r="E727">
        <v>6</v>
      </c>
      <c r="F727" t="str">
        <f>_xlfn.XLOOKUP(orders[[#This Row],[Customer ID]],customers[Customer ID],customers[Customer Name])</f>
        <v>Cristina Aleixo</v>
      </c>
      <c r="G727" t="str">
        <f>IF(_xlfn.XLOOKUP(orders[[#This Row],[Customer ID]],customers[Customer ID],customers[Email])=0,"",_xlfn.XLOOKUP(orders[[#This Row],[Customer ID]],customers[Customer ID],customers[Email]))</f>
        <v>caleixok5@globo.com</v>
      </c>
      <c r="H727" t="str">
        <f>_xlfn.XLOOKUP(orders[[#This Row],[Customer ID]],customers[Customer ID],customers[Country])</f>
        <v>United States</v>
      </c>
      <c r="I727" t="str">
        <f>_xlfn.XLOOKUP(orders[[#This Row],[Product ID]],products[Product ID],products[Coffee Type])</f>
        <v>Arabica</v>
      </c>
      <c r="J727" t="str">
        <f>_xlfn.XLOOKUP(orders[[#This Row],[Product ID]],products[Product ID],products[Roast Type])</f>
        <v xml:space="preserve">Light </v>
      </c>
      <c r="K727" s="2">
        <f>_xlfn.XLOOKUP(orders[[#This Row],[Product ID]],products[Product ID],products[Size kg])</f>
        <v>0.2</v>
      </c>
      <c r="L727">
        <f>_xlfn.XLOOKUP(orders[[#This Row],[Product ID]],products[Product ID],products[Unit Price])</f>
        <v>3.8849999999999998</v>
      </c>
      <c r="M727">
        <f>orders[[#This Row],[Unit Price]]*orders[[#This Row],[Quantity]]</f>
        <v>23.31</v>
      </c>
      <c r="N727">
        <f>_xlfn.XLOOKUP(orders[[#This Row],[Product ID]],products[Product ID],products[Profit]) * orders[[#This Row],[Quantity]]</f>
        <v>2.0975999999999999</v>
      </c>
    </row>
    <row r="728" spans="1:14" x14ac:dyDescent="0.3">
      <c r="A728" t="s">
        <v>5924</v>
      </c>
      <c r="B728" s="1">
        <v>44571</v>
      </c>
      <c r="C728" t="s">
        <v>3824</v>
      </c>
      <c r="D728" t="s">
        <v>5247</v>
      </c>
      <c r="E728">
        <v>4</v>
      </c>
      <c r="F728" t="str">
        <f>_xlfn.XLOOKUP(orders[[#This Row],[Customer ID]],customers[Customer ID],customers[Customer Name])</f>
        <v>Derrek Allpress</v>
      </c>
      <c r="G728" t="str">
        <f>IF(_xlfn.XLOOKUP(orders[[#This Row],[Customer ID]],customers[Customer ID],customers[Email])=0,"",_xlfn.XLOOKUP(orders[[#This Row],[Customer ID]],customers[Customer ID],customers[Email]))</f>
        <v/>
      </c>
      <c r="H728" t="str">
        <f>_xlfn.XLOOKUP(orders[[#This Row],[Customer ID]],customers[Customer ID],customers[Country])</f>
        <v>United States</v>
      </c>
      <c r="I728" t="str">
        <f>_xlfn.XLOOKUP(orders[[#This Row],[Product ID]],products[Product ID],products[Coffee Type])</f>
        <v>Liberica</v>
      </c>
      <c r="J728" t="str">
        <f>_xlfn.XLOOKUP(orders[[#This Row],[Product ID]],products[Product ID],products[Roast Type])</f>
        <v xml:space="preserve">Light </v>
      </c>
      <c r="K728" s="2">
        <f>_xlfn.XLOOKUP(orders[[#This Row],[Product ID]],products[Product ID],products[Size kg])</f>
        <v>2.5</v>
      </c>
      <c r="L728">
        <f>_xlfn.XLOOKUP(orders[[#This Row],[Product ID]],products[Product ID],products[Unit Price])</f>
        <v>36.454999999999998</v>
      </c>
      <c r="M728">
        <f>orders[[#This Row],[Unit Price]]*orders[[#This Row],[Quantity]]</f>
        <v>145.82</v>
      </c>
      <c r="N728">
        <f>_xlfn.XLOOKUP(orders[[#This Row],[Product ID]],products[Product ID],products[Profit]) * orders[[#This Row],[Quantity]]</f>
        <v>18.956399999999999</v>
      </c>
    </row>
    <row r="729" spans="1:14" x14ac:dyDescent="0.3">
      <c r="A729" t="s">
        <v>5925</v>
      </c>
      <c r="B729" s="1">
        <v>44264</v>
      </c>
      <c r="C729" t="s">
        <v>3829</v>
      </c>
      <c r="D729" t="s">
        <v>5197</v>
      </c>
      <c r="E729">
        <v>5</v>
      </c>
      <c r="F729" t="str">
        <f>_xlfn.XLOOKUP(orders[[#This Row],[Customer ID]],customers[Customer ID],customers[Customer Name])</f>
        <v>Rikki Tomkowicz</v>
      </c>
      <c r="G729" t="str">
        <f>IF(_xlfn.XLOOKUP(orders[[#This Row],[Customer ID]],customers[Customer ID],customers[Email])=0,"",_xlfn.XLOOKUP(orders[[#This Row],[Customer ID]],customers[Customer ID],customers[Email]))</f>
        <v>rtomkowiczk7@bravesites.com</v>
      </c>
      <c r="H729" t="str">
        <f>_xlfn.XLOOKUP(orders[[#This Row],[Customer ID]],customers[Customer ID],customers[Country])</f>
        <v>Ireland</v>
      </c>
      <c r="I729" t="str">
        <f>_xlfn.XLOOKUP(orders[[#This Row],[Product ID]],products[Product ID],products[Coffee Type])</f>
        <v>Robusta</v>
      </c>
      <c r="J729" t="str">
        <f>_xlfn.XLOOKUP(orders[[#This Row],[Product ID]],products[Product ID],products[Roast Type])</f>
        <v xml:space="preserve">Medium </v>
      </c>
      <c r="K729" s="2">
        <f>_xlfn.XLOOKUP(orders[[#This Row],[Product ID]],products[Product ID],products[Size kg])</f>
        <v>0.5</v>
      </c>
      <c r="L729">
        <f>_xlfn.XLOOKUP(orders[[#This Row],[Product ID]],products[Product ID],products[Unit Price])</f>
        <v>5.97</v>
      </c>
      <c r="M729">
        <f>orders[[#This Row],[Unit Price]]*orders[[#This Row],[Quantity]]</f>
        <v>29.849999999999998</v>
      </c>
      <c r="N729">
        <f>_xlfn.XLOOKUP(orders[[#This Row],[Product ID]],products[Product ID],products[Profit]) * orders[[#This Row],[Quantity]]</f>
        <v>1.7910000000000001</v>
      </c>
    </row>
    <row r="730" spans="1:14" x14ac:dyDescent="0.3">
      <c r="A730" t="s">
        <v>5926</v>
      </c>
      <c r="B730" s="1">
        <v>44155</v>
      </c>
      <c r="C730" t="s">
        <v>3836</v>
      </c>
      <c r="D730" t="s">
        <v>5193</v>
      </c>
      <c r="E730">
        <v>3</v>
      </c>
      <c r="F730" t="str">
        <f>_xlfn.XLOOKUP(orders[[#This Row],[Customer ID]],customers[Customer ID],customers[Customer Name])</f>
        <v>Rochette Huscroft</v>
      </c>
      <c r="G730" t="str">
        <f>IF(_xlfn.XLOOKUP(orders[[#This Row],[Customer ID]],customers[Customer ID],customers[Email])=0,"",_xlfn.XLOOKUP(orders[[#This Row],[Customer ID]],customers[Customer ID],customers[Email]))</f>
        <v>rhuscroftk8@jimdo.com</v>
      </c>
      <c r="H730" t="str">
        <f>_xlfn.XLOOKUP(orders[[#This Row],[Customer ID]],customers[Customer ID],customers[Country])</f>
        <v>United States</v>
      </c>
      <c r="I730" t="str">
        <f>_xlfn.XLOOKUP(orders[[#This Row],[Product ID]],products[Product ID],products[Coffee Type])</f>
        <v>Excelsa</v>
      </c>
      <c r="J730" t="str">
        <f>_xlfn.XLOOKUP(orders[[#This Row],[Product ID]],products[Product ID],products[Roast Type])</f>
        <v xml:space="preserve">Dark </v>
      </c>
      <c r="K730" s="2">
        <f>_xlfn.XLOOKUP(orders[[#This Row],[Product ID]],products[Product ID],products[Size kg])</f>
        <v>0.5</v>
      </c>
      <c r="L730">
        <f>_xlfn.XLOOKUP(orders[[#This Row],[Product ID]],products[Product ID],products[Unit Price])</f>
        <v>7.29</v>
      </c>
      <c r="M730">
        <f>orders[[#This Row],[Unit Price]]*orders[[#This Row],[Quantity]]</f>
        <v>21.87</v>
      </c>
      <c r="N730">
        <f>_xlfn.XLOOKUP(orders[[#This Row],[Product ID]],products[Product ID],products[Profit]) * orders[[#This Row],[Quantity]]</f>
        <v>2.4056999999999999</v>
      </c>
    </row>
    <row r="731" spans="1:14" x14ac:dyDescent="0.3">
      <c r="A731" t="s">
        <v>5927</v>
      </c>
      <c r="B731" s="1">
        <v>44634</v>
      </c>
      <c r="C731" t="s">
        <v>3841</v>
      </c>
      <c r="D731" t="s">
        <v>5231</v>
      </c>
      <c r="E731">
        <v>1</v>
      </c>
      <c r="F731" t="str">
        <f>_xlfn.XLOOKUP(orders[[#This Row],[Customer ID]],customers[Customer ID],customers[Customer Name])</f>
        <v>Selle Scurrer</v>
      </c>
      <c r="G731" t="str">
        <f>IF(_xlfn.XLOOKUP(orders[[#This Row],[Customer ID]],customers[Customer ID],customers[Email])=0,"",_xlfn.XLOOKUP(orders[[#This Row],[Customer ID]],customers[Customer ID],customers[Email]))</f>
        <v>sscurrerk9@flavors.me</v>
      </c>
      <c r="H731" t="str">
        <f>_xlfn.XLOOKUP(orders[[#This Row],[Customer ID]],customers[Customer ID],customers[Country])</f>
        <v>United Kingdom</v>
      </c>
      <c r="I731" t="str">
        <f>_xlfn.XLOOKUP(orders[[#This Row],[Product ID]],products[Product ID],products[Coffee Type])</f>
        <v>Liberica</v>
      </c>
      <c r="J731" t="str">
        <f>_xlfn.XLOOKUP(orders[[#This Row],[Product ID]],products[Product ID],products[Roast Type])</f>
        <v xml:space="preserve">Medium </v>
      </c>
      <c r="K731" s="2">
        <f>_xlfn.XLOOKUP(orders[[#This Row],[Product ID]],products[Product ID],products[Size kg])</f>
        <v>0.2</v>
      </c>
      <c r="L731">
        <f>_xlfn.XLOOKUP(orders[[#This Row],[Product ID]],products[Product ID],products[Unit Price])</f>
        <v>4.3650000000000002</v>
      </c>
      <c r="M731">
        <f>orders[[#This Row],[Unit Price]]*orders[[#This Row],[Quantity]]</f>
        <v>4.3650000000000002</v>
      </c>
      <c r="N731">
        <f>_xlfn.XLOOKUP(orders[[#This Row],[Product ID]],products[Product ID],products[Profit]) * orders[[#This Row],[Quantity]]</f>
        <v>0.5675</v>
      </c>
    </row>
    <row r="732" spans="1:14" x14ac:dyDescent="0.3">
      <c r="A732" t="s">
        <v>5928</v>
      </c>
      <c r="B732" s="1">
        <v>43475</v>
      </c>
      <c r="C732" t="s">
        <v>3846</v>
      </c>
      <c r="D732" t="s">
        <v>5247</v>
      </c>
      <c r="E732">
        <v>1</v>
      </c>
      <c r="F732" t="str">
        <f>_xlfn.XLOOKUP(orders[[#This Row],[Customer ID]],customers[Customer ID],customers[Customer Name])</f>
        <v>Andie Rudram</v>
      </c>
      <c r="G732" t="str">
        <f>IF(_xlfn.XLOOKUP(orders[[#This Row],[Customer ID]],customers[Customer ID],customers[Email])=0,"",_xlfn.XLOOKUP(orders[[#This Row],[Customer ID]],customers[Customer ID],customers[Email]))</f>
        <v>arudramka@prnewswire.com</v>
      </c>
      <c r="H732" t="str">
        <f>_xlfn.XLOOKUP(orders[[#This Row],[Customer ID]],customers[Customer ID],customers[Country])</f>
        <v>United States</v>
      </c>
      <c r="I732" t="str">
        <f>_xlfn.XLOOKUP(orders[[#This Row],[Product ID]],products[Product ID],products[Coffee Type])</f>
        <v>Liberica</v>
      </c>
      <c r="J732" t="str">
        <f>_xlfn.XLOOKUP(orders[[#This Row],[Product ID]],products[Product ID],products[Roast Type])</f>
        <v xml:space="preserve">Light </v>
      </c>
      <c r="K732" s="2">
        <f>_xlfn.XLOOKUP(orders[[#This Row],[Product ID]],products[Product ID],products[Size kg])</f>
        <v>2.5</v>
      </c>
      <c r="L732">
        <f>_xlfn.XLOOKUP(orders[[#This Row],[Product ID]],products[Product ID],products[Unit Price])</f>
        <v>36.454999999999998</v>
      </c>
      <c r="M732">
        <f>orders[[#This Row],[Unit Price]]*orders[[#This Row],[Quantity]]</f>
        <v>36.454999999999998</v>
      </c>
      <c r="N732">
        <f>_xlfn.XLOOKUP(orders[[#This Row],[Product ID]],products[Product ID],products[Profit]) * orders[[#This Row],[Quantity]]</f>
        <v>4.7390999999999996</v>
      </c>
    </row>
    <row r="733" spans="1:14" x14ac:dyDescent="0.3">
      <c r="A733" t="s">
        <v>5929</v>
      </c>
      <c r="B733" s="1">
        <v>44222</v>
      </c>
      <c r="C733" t="s">
        <v>3851</v>
      </c>
      <c r="D733" t="s">
        <v>5207</v>
      </c>
      <c r="E733">
        <v>4</v>
      </c>
      <c r="F733" t="str">
        <f>_xlfn.XLOOKUP(orders[[#This Row],[Customer ID]],customers[Customer ID],customers[Customer Name])</f>
        <v>Leta Clarricoates</v>
      </c>
      <c r="G733" t="str">
        <f>IF(_xlfn.XLOOKUP(orders[[#This Row],[Customer ID]],customers[Customer ID],customers[Email])=0,"",_xlfn.XLOOKUP(orders[[#This Row],[Customer ID]],customers[Customer ID],customers[Email]))</f>
        <v/>
      </c>
      <c r="H733" t="str">
        <f>_xlfn.XLOOKUP(orders[[#This Row],[Customer ID]],customers[Customer ID],customers[Country])</f>
        <v>United States</v>
      </c>
      <c r="I733" t="str">
        <f>_xlfn.XLOOKUP(orders[[#This Row],[Product ID]],products[Product ID],products[Coffee Type])</f>
        <v>Liberica</v>
      </c>
      <c r="J733" t="str">
        <f>_xlfn.XLOOKUP(orders[[#This Row],[Product ID]],products[Product ID],products[Roast Type])</f>
        <v xml:space="preserve">Dark </v>
      </c>
      <c r="K733" s="2">
        <f>_xlfn.XLOOKUP(orders[[#This Row],[Product ID]],products[Product ID],products[Size kg])</f>
        <v>0.2</v>
      </c>
      <c r="L733">
        <f>_xlfn.XLOOKUP(orders[[#This Row],[Product ID]],products[Product ID],products[Unit Price])</f>
        <v>3.8849999999999998</v>
      </c>
      <c r="M733">
        <f>orders[[#This Row],[Unit Price]]*orders[[#This Row],[Quantity]]</f>
        <v>15.54</v>
      </c>
      <c r="N733">
        <f>_xlfn.XLOOKUP(orders[[#This Row],[Product ID]],products[Product ID],products[Profit]) * orders[[#This Row],[Quantity]]</f>
        <v>2.02</v>
      </c>
    </row>
    <row r="734" spans="1:14" x14ac:dyDescent="0.3">
      <c r="A734" t="s">
        <v>5930</v>
      </c>
      <c r="B734" s="1">
        <v>44312</v>
      </c>
      <c r="C734" t="s">
        <v>3856</v>
      </c>
      <c r="D734" t="s">
        <v>5332</v>
      </c>
      <c r="E734">
        <v>2</v>
      </c>
      <c r="F734" t="str">
        <f>_xlfn.XLOOKUP(orders[[#This Row],[Customer ID]],customers[Customer ID],customers[Customer Name])</f>
        <v>Jacquelyn Maha</v>
      </c>
      <c r="G734" t="str">
        <f>IF(_xlfn.XLOOKUP(orders[[#This Row],[Customer ID]],customers[Customer ID],customers[Email])=0,"",_xlfn.XLOOKUP(orders[[#This Row],[Customer ID]],customers[Customer ID],customers[Email]))</f>
        <v>jmahakc@cyberchimps.com</v>
      </c>
      <c r="H734" t="str">
        <f>_xlfn.XLOOKUP(orders[[#This Row],[Customer ID]],customers[Customer ID],customers[Country])</f>
        <v>United States</v>
      </c>
      <c r="I734" t="str">
        <f>_xlfn.XLOOKUP(orders[[#This Row],[Product ID]],products[Product ID],products[Coffee Type])</f>
        <v>Excelsa</v>
      </c>
      <c r="J734" t="str">
        <f>_xlfn.XLOOKUP(orders[[#This Row],[Product ID]],products[Product ID],products[Roast Type])</f>
        <v xml:space="preserve">Light </v>
      </c>
      <c r="K734" s="2">
        <f>_xlfn.XLOOKUP(orders[[#This Row],[Product ID]],products[Product ID],products[Size kg])</f>
        <v>0.2</v>
      </c>
      <c r="L734">
        <f>_xlfn.XLOOKUP(orders[[#This Row],[Product ID]],products[Product ID],products[Unit Price])</f>
        <v>4.4550000000000001</v>
      </c>
      <c r="M734">
        <f>orders[[#This Row],[Unit Price]]*orders[[#This Row],[Quantity]]</f>
        <v>8.91</v>
      </c>
      <c r="N734">
        <f>_xlfn.XLOOKUP(orders[[#This Row],[Product ID]],products[Product ID],products[Profit]) * orders[[#This Row],[Quantity]]</f>
        <v>0.98</v>
      </c>
    </row>
    <row r="735" spans="1:14" x14ac:dyDescent="0.3">
      <c r="A735" t="s">
        <v>5931</v>
      </c>
      <c r="B735" s="1">
        <v>44565</v>
      </c>
      <c r="C735" t="s">
        <v>3861</v>
      </c>
      <c r="D735" t="s">
        <v>5302</v>
      </c>
      <c r="E735">
        <v>3</v>
      </c>
      <c r="F735" t="str">
        <f>_xlfn.XLOOKUP(orders[[#This Row],[Customer ID]],customers[Customer ID],customers[Customer Name])</f>
        <v>Glory Clemon</v>
      </c>
      <c r="G735" t="str">
        <f>IF(_xlfn.XLOOKUP(orders[[#This Row],[Customer ID]],customers[Customer ID],customers[Email])=0,"",_xlfn.XLOOKUP(orders[[#This Row],[Customer ID]],customers[Customer ID],customers[Email]))</f>
        <v>gclemonkd@networksolutions.com</v>
      </c>
      <c r="H735" t="str">
        <f>_xlfn.XLOOKUP(orders[[#This Row],[Customer ID]],customers[Customer ID],customers[Country])</f>
        <v>United States</v>
      </c>
      <c r="I735" t="str">
        <f>_xlfn.XLOOKUP(orders[[#This Row],[Product ID]],products[Product ID],products[Coffee Type])</f>
        <v>Liberica</v>
      </c>
      <c r="J735" t="str">
        <f>_xlfn.XLOOKUP(orders[[#This Row],[Product ID]],products[Product ID],products[Roast Type])</f>
        <v xml:space="preserve">Medium </v>
      </c>
      <c r="K735" s="2">
        <f>_xlfn.XLOOKUP(orders[[#This Row],[Product ID]],products[Product ID],products[Size kg])</f>
        <v>2.5</v>
      </c>
      <c r="L735">
        <f>_xlfn.XLOOKUP(orders[[#This Row],[Product ID]],products[Product ID],products[Unit Price])</f>
        <v>33.465000000000003</v>
      </c>
      <c r="M735">
        <f>orders[[#This Row],[Unit Price]]*orders[[#This Row],[Quantity]]</f>
        <v>100.39500000000001</v>
      </c>
      <c r="N735">
        <f>_xlfn.XLOOKUP(orders[[#This Row],[Product ID]],products[Product ID],products[Profit]) * orders[[#This Row],[Quantity]]</f>
        <v>13.051199999999998</v>
      </c>
    </row>
    <row r="736" spans="1:14" x14ac:dyDescent="0.3">
      <c r="A736" t="s">
        <v>5932</v>
      </c>
      <c r="B736" s="1">
        <v>43697</v>
      </c>
      <c r="C736" t="s">
        <v>3866</v>
      </c>
      <c r="D736" t="s">
        <v>5245</v>
      </c>
      <c r="E736">
        <v>5</v>
      </c>
      <c r="F736" t="str">
        <f>_xlfn.XLOOKUP(orders[[#This Row],[Customer ID]],customers[Customer ID],customers[Customer Name])</f>
        <v>Alica Kift</v>
      </c>
      <c r="G736" t="str">
        <f>IF(_xlfn.XLOOKUP(orders[[#This Row],[Customer ID]],customers[Customer ID],customers[Email])=0,"",_xlfn.XLOOKUP(orders[[#This Row],[Customer ID]],customers[Customer ID],customers[Email]))</f>
        <v/>
      </c>
      <c r="H736" t="str">
        <f>_xlfn.XLOOKUP(orders[[#This Row],[Customer ID]],customers[Customer ID],customers[Country])</f>
        <v>United States</v>
      </c>
      <c r="I736" t="str">
        <f>_xlfn.XLOOKUP(orders[[#This Row],[Product ID]],products[Product ID],products[Coffee Type])</f>
        <v>Robusta</v>
      </c>
      <c r="J736" t="str">
        <f>_xlfn.XLOOKUP(orders[[#This Row],[Product ID]],products[Product ID],products[Roast Type])</f>
        <v xml:space="preserve">Dark </v>
      </c>
      <c r="K736" s="2">
        <f>_xlfn.XLOOKUP(orders[[#This Row],[Product ID]],products[Product ID],products[Size kg])</f>
        <v>0.2</v>
      </c>
      <c r="L736">
        <f>_xlfn.XLOOKUP(orders[[#This Row],[Product ID]],products[Product ID],products[Unit Price])</f>
        <v>2.6850000000000001</v>
      </c>
      <c r="M736">
        <f>orders[[#This Row],[Unit Price]]*orders[[#This Row],[Quantity]]</f>
        <v>13.425000000000001</v>
      </c>
      <c r="N736">
        <f>_xlfn.XLOOKUP(orders[[#This Row],[Product ID]],products[Product ID],products[Profit]) * orders[[#This Row],[Quantity]]</f>
        <v>0.80549999999999999</v>
      </c>
    </row>
    <row r="737" spans="1:14" x14ac:dyDescent="0.3">
      <c r="A737" t="s">
        <v>5933</v>
      </c>
      <c r="B737" s="1">
        <v>44757</v>
      </c>
      <c r="C737" t="s">
        <v>3871</v>
      </c>
      <c r="D737" t="s">
        <v>5215</v>
      </c>
      <c r="E737">
        <v>6</v>
      </c>
      <c r="F737" t="str">
        <f>_xlfn.XLOOKUP(orders[[#This Row],[Customer ID]],customers[Customer ID],customers[Customer Name])</f>
        <v>Babb Pollins</v>
      </c>
      <c r="G737" t="str">
        <f>IF(_xlfn.XLOOKUP(orders[[#This Row],[Customer ID]],customers[Customer ID],customers[Email])=0,"",_xlfn.XLOOKUP(orders[[#This Row],[Customer ID]],customers[Customer ID],customers[Email]))</f>
        <v>bpollinskf@shinystat.com</v>
      </c>
      <c r="H737" t="str">
        <f>_xlfn.XLOOKUP(orders[[#This Row],[Customer ID]],customers[Customer ID],customers[Country])</f>
        <v>United States</v>
      </c>
      <c r="I737" t="str">
        <f>_xlfn.XLOOKUP(orders[[#This Row],[Product ID]],products[Product ID],products[Coffee Type])</f>
        <v>Excelsa</v>
      </c>
      <c r="J737" t="str">
        <f>_xlfn.XLOOKUP(orders[[#This Row],[Product ID]],products[Product ID],products[Roast Type])</f>
        <v xml:space="preserve">Dark </v>
      </c>
      <c r="K737" s="2">
        <f>_xlfn.XLOOKUP(orders[[#This Row],[Product ID]],products[Product ID],products[Size kg])</f>
        <v>0.2</v>
      </c>
      <c r="L737">
        <f>_xlfn.XLOOKUP(orders[[#This Row],[Product ID]],products[Product ID],products[Unit Price])</f>
        <v>3.645</v>
      </c>
      <c r="M737">
        <f>orders[[#This Row],[Unit Price]]*orders[[#This Row],[Quantity]]</f>
        <v>21.87</v>
      </c>
      <c r="N737">
        <f>_xlfn.XLOOKUP(orders[[#This Row],[Product ID]],products[Product ID],products[Profit]) * orders[[#This Row],[Quantity]]</f>
        <v>2.4060000000000001</v>
      </c>
    </row>
    <row r="738" spans="1:14" x14ac:dyDescent="0.3">
      <c r="A738" t="s">
        <v>5934</v>
      </c>
      <c r="B738" s="1">
        <v>43508</v>
      </c>
      <c r="C738" t="s">
        <v>3875</v>
      </c>
      <c r="D738" t="s">
        <v>5191</v>
      </c>
      <c r="E738">
        <v>2</v>
      </c>
      <c r="F738" t="str">
        <f>_xlfn.XLOOKUP(orders[[#This Row],[Customer ID]],customers[Customer ID],customers[Customer Name])</f>
        <v>Jarret Toye</v>
      </c>
      <c r="G738" t="str">
        <f>IF(_xlfn.XLOOKUP(orders[[#This Row],[Customer ID]],customers[Customer ID],customers[Email])=0,"",_xlfn.XLOOKUP(orders[[#This Row],[Customer ID]],customers[Customer ID],customers[Email]))</f>
        <v>jtoyekg@pinterest.com</v>
      </c>
      <c r="H738" t="str">
        <f>_xlfn.XLOOKUP(orders[[#This Row],[Customer ID]],customers[Customer ID],customers[Country])</f>
        <v>Ireland</v>
      </c>
      <c r="I738" t="str">
        <f>_xlfn.XLOOKUP(orders[[#This Row],[Product ID]],products[Product ID],products[Coffee Type])</f>
        <v>Liberica</v>
      </c>
      <c r="J738" t="str">
        <f>_xlfn.XLOOKUP(orders[[#This Row],[Product ID]],products[Product ID],products[Roast Type])</f>
        <v xml:space="preserve">Dark </v>
      </c>
      <c r="K738" s="2">
        <f>_xlfn.XLOOKUP(orders[[#This Row],[Product ID]],products[Product ID],products[Size kg])</f>
        <v>1</v>
      </c>
      <c r="L738">
        <f>_xlfn.XLOOKUP(orders[[#This Row],[Product ID]],products[Product ID],products[Unit Price])</f>
        <v>12.95</v>
      </c>
      <c r="M738">
        <f>orders[[#This Row],[Unit Price]]*orders[[#This Row],[Quantity]]</f>
        <v>25.9</v>
      </c>
      <c r="N738">
        <f>_xlfn.XLOOKUP(orders[[#This Row],[Product ID]],products[Product ID],products[Profit]) * orders[[#This Row],[Quantity]]</f>
        <v>3.367</v>
      </c>
    </row>
    <row r="739" spans="1:14" x14ac:dyDescent="0.3">
      <c r="A739" t="s">
        <v>5935</v>
      </c>
      <c r="B739" s="1">
        <v>44447</v>
      </c>
      <c r="C739" t="s">
        <v>3880</v>
      </c>
      <c r="D739" t="s">
        <v>5221</v>
      </c>
      <c r="E739">
        <v>5</v>
      </c>
      <c r="F739" t="str">
        <f>_xlfn.XLOOKUP(orders[[#This Row],[Customer ID]],customers[Customer ID],customers[Customer Name])</f>
        <v>Carlie Linskill</v>
      </c>
      <c r="G739" t="str">
        <f>IF(_xlfn.XLOOKUP(orders[[#This Row],[Customer ID]],customers[Customer ID],customers[Email])=0,"",_xlfn.XLOOKUP(orders[[#This Row],[Customer ID]],customers[Customer ID],customers[Email]))</f>
        <v>clinskillkh@sphinn.com</v>
      </c>
      <c r="H739" t="str">
        <f>_xlfn.XLOOKUP(orders[[#This Row],[Customer ID]],customers[Customer ID],customers[Country])</f>
        <v>United States</v>
      </c>
      <c r="I739" t="str">
        <f>_xlfn.XLOOKUP(orders[[#This Row],[Product ID]],products[Product ID],products[Coffee Type])</f>
        <v>Arabica</v>
      </c>
      <c r="J739" t="str">
        <f>_xlfn.XLOOKUP(orders[[#This Row],[Product ID]],products[Product ID],products[Roast Type])</f>
        <v xml:space="preserve">Medium </v>
      </c>
      <c r="K739" s="2">
        <f>_xlfn.XLOOKUP(orders[[#This Row],[Product ID]],products[Product ID],products[Size kg])</f>
        <v>1</v>
      </c>
      <c r="L739">
        <f>_xlfn.XLOOKUP(orders[[#This Row],[Product ID]],products[Product ID],products[Unit Price])</f>
        <v>11.25</v>
      </c>
      <c r="M739">
        <f>orders[[#This Row],[Unit Price]]*orders[[#This Row],[Quantity]]</f>
        <v>56.25</v>
      </c>
      <c r="N739">
        <f>_xlfn.XLOOKUP(orders[[#This Row],[Product ID]],products[Product ID],products[Profit]) * orders[[#This Row],[Quantity]]</f>
        <v>5.0625</v>
      </c>
    </row>
    <row r="740" spans="1:14" x14ac:dyDescent="0.3">
      <c r="A740" t="s">
        <v>5936</v>
      </c>
      <c r="B740" s="1">
        <v>43812</v>
      </c>
      <c r="C740" t="s">
        <v>3885</v>
      </c>
      <c r="D740" t="s">
        <v>5293</v>
      </c>
      <c r="E740">
        <v>3</v>
      </c>
      <c r="F740" t="str">
        <f>_xlfn.XLOOKUP(orders[[#This Row],[Customer ID]],customers[Customer ID],customers[Customer Name])</f>
        <v>Natal Vigrass</v>
      </c>
      <c r="G740" t="str">
        <f>IF(_xlfn.XLOOKUP(orders[[#This Row],[Customer ID]],customers[Customer ID],customers[Email])=0,"",_xlfn.XLOOKUP(orders[[#This Row],[Customer ID]],customers[Customer ID],customers[Email]))</f>
        <v>nvigrasski@ezinearticles.com</v>
      </c>
      <c r="H740" t="str">
        <f>_xlfn.XLOOKUP(orders[[#This Row],[Customer ID]],customers[Customer ID],customers[Country])</f>
        <v>United Kingdom</v>
      </c>
      <c r="I740" t="str">
        <f>_xlfn.XLOOKUP(orders[[#This Row],[Product ID]],products[Product ID],products[Coffee Type])</f>
        <v>Robusta</v>
      </c>
      <c r="J740" t="str">
        <f>_xlfn.XLOOKUP(orders[[#This Row],[Product ID]],products[Product ID],products[Roast Type])</f>
        <v xml:space="preserve">Light </v>
      </c>
      <c r="K740" s="2">
        <f>_xlfn.XLOOKUP(orders[[#This Row],[Product ID]],products[Product ID],products[Size kg])</f>
        <v>0.2</v>
      </c>
      <c r="L740">
        <f>_xlfn.XLOOKUP(orders[[#This Row],[Product ID]],products[Product ID],products[Unit Price])</f>
        <v>3.585</v>
      </c>
      <c r="M740">
        <f>orders[[#This Row],[Unit Price]]*orders[[#This Row],[Quantity]]</f>
        <v>10.754999999999999</v>
      </c>
      <c r="N740">
        <f>_xlfn.XLOOKUP(orders[[#This Row],[Product ID]],products[Product ID],products[Profit]) * orders[[#This Row],[Quantity]]</f>
        <v>0.64529999999999998</v>
      </c>
    </row>
    <row r="741" spans="1:14" x14ac:dyDescent="0.3">
      <c r="A741" t="s">
        <v>5937</v>
      </c>
      <c r="B741" s="1">
        <v>44433</v>
      </c>
      <c r="C741" t="s">
        <v>3690</v>
      </c>
      <c r="D741" t="s">
        <v>5215</v>
      </c>
      <c r="E741">
        <v>5</v>
      </c>
      <c r="F741" t="str">
        <f>_xlfn.XLOOKUP(orders[[#This Row],[Customer ID]],customers[Customer ID],customers[Customer Name])</f>
        <v>Jimmy Dymoke</v>
      </c>
      <c r="G741" t="str">
        <f>IF(_xlfn.XLOOKUP(orders[[#This Row],[Customer ID]],customers[Customer ID],customers[Email])=0,"",_xlfn.XLOOKUP(orders[[#This Row],[Customer ID]],customers[Customer ID],customers[Email]))</f>
        <v>jdymokeje@prnewswire.com</v>
      </c>
      <c r="H741" t="str">
        <f>_xlfn.XLOOKUP(orders[[#This Row],[Customer ID]],customers[Customer ID],customers[Country])</f>
        <v>Ireland</v>
      </c>
      <c r="I741" t="str">
        <f>_xlfn.XLOOKUP(orders[[#This Row],[Product ID]],products[Product ID],products[Coffee Type])</f>
        <v>Excelsa</v>
      </c>
      <c r="J741" t="str">
        <f>_xlfn.XLOOKUP(orders[[#This Row],[Product ID]],products[Product ID],products[Roast Type])</f>
        <v xml:space="preserve">Dark </v>
      </c>
      <c r="K741" s="2">
        <f>_xlfn.XLOOKUP(orders[[#This Row],[Product ID]],products[Product ID],products[Size kg])</f>
        <v>0.2</v>
      </c>
      <c r="L741">
        <f>_xlfn.XLOOKUP(orders[[#This Row],[Product ID]],products[Product ID],products[Unit Price])</f>
        <v>3.645</v>
      </c>
      <c r="M741">
        <f>orders[[#This Row],[Unit Price]]*orders[[#This Row],[Quantity]]</f>
        <v>18.225000000000001</v>
      </c>
      <c r="N741">
        <f>_xlfn.XLOOKUP(orders[[#This Row],[Product ID]],products[Product ID],products[Profit]) * orders[[#This Row],[Quantity]]</f>
        <v>2.0049999999999999</v>
      </c>
    </row>
    <row r="742" spans="1:14" x14ac:dyDescent="0.3">
      <c r="A742" t="s">
        <v>5938</v>
      </c>
      <c r="B742" s="1">
        <v>44643</v>
      </c>
      <c r="C742" t="s">
        <v>3894</v>
      </c>
      <c r="D742" t="s">
        <v>5278</v>
      </c>
      <c r="E742">
        <v>4</v>
      </c>
      <c r="F742" t="str">
        <f>_xlfn.XLOOKUP(orders[[#This Row],[Customer ID]],customers[Customer ID],customers[Customer Name])</f>
        <v>Kandace Cragell</v>
      </c>
      <c r="G742" t="str">
        <f>IF(_xlfn.XLOOKUP(orders[[#This Row],[Customer ID]],customers[Customer ID],customers[Email])=0,"",_xlfn.XLOOKUP(orders[[#This Row],[Customer ID]],customers[Customer ID],customers[Email]))</f>
        <v>kcragellkk@google.com</v>
      </c>
      <c r="H742" t="str">
        <f>_xlfn.XLOOKUP(orders[[#This Row],[Customer ID]],customers[Customer ID],customers[Country])</f>
        <v>Ireland</v>
      </c>
      <c r="I742" t="str">
        <f>_xlfn.XLOOKUP(orders[[#This Row],[Product ID]],products[Product ID],products[Coffee Type])</f>
        <v>Robusta</v>
      </c>
      <c r="J742" t="str">
        <f>_xlfn.XLOOKUP(orders[[#This Row],[Product ID]],products[Product ID],products[Roast Type])</f>
        <v xml:space="preserve">Light </v>
      </c>
      <c r="K742" s="2">
        <f>_xlfn.XLOOKUP(orders[[#This Row],[Product ID]],products[Product ID],products[Size kg])</f>
        <v>0.5</v>
      </c>
      <c r="L742">
        <f>_xlfn.XLOOKUP(orders[[#This Row],[Product ID]],products[Product ID],products[Unit Price])</f>
        <v>7.17</v>
      </c>
      <c r="M742">
        <f>orders[[#This Row],[Unit Price]]*orders[[#This Row],[Quantity]]</f>
        <v>28.68</v>
      </c>
      <c r="N742">
        <f>_xlfn.XLOOKUP(orders[[#This Row],[Product ID]],products[Product ID],products[Profit]) * orders[[#This Row],[Quantity]]</f>
        <v>1.7208000000000001</v>
      </c>
    </row>
    <row r="743" spans="1:14" x14ac:dyDescent="0.3">
      <c r="A743" t="s">
        <v>5939</v>
      </c>
      <c r="B743" s="1">
        <v>43566</v>
      </c>
      <c r="C743" t="s">
        <v>3899</v>
      </c>
      <c r="D743" t="s">
        <v>5231</v>
      </c>
      <c r="E743">
        <v>2</v>
      </c>
      <c r="F743" t="str">
        <f>_xlfn.XLOOKUP(orders[[#This Row],[Customer ID]],customers[Customer ID],customers[Customer Name])</f>
        <v>Lyon Ibert</v>
      </c>
      <c r="G743" t="str">
        <f>IF(_xlfn.XLOOKUP(orders[[#This Row],[Customer ID]],customers[Customer ID],customers[Email])=0,"",_xlfn.XLOOKUP(orders[[#This Row],[Customer ID]],customers[Customer ID],customers[Email]))</f>
        <v>libertkl@huffingtonpost.com</v>
      </c>
      <c r="H743" t="str">
        <f>_xlfn.XLOOKUP(orders[[#This Row],[Customer ID]],customers[Customer ID],customers[Country])</f>
        <v>United States</v>
      </c>
      <c r="I743" t="str">
        <f>_xlfn.XLOOKUP(orders[[#This Row],[Product ID]],products[Product ID],products[Coffee Type])</f>
        <v>Liberica</v>
      </c>
      <c r="J743" t="str">
        <f>_xlfn.XLOOKUP(orders[[#This Row],[Product ID]],products[Product ID],products[Roast Type])</f>
        <v xml:space="preserve">Medium </v>
      </c>
      <c r="K743" s="2">
        <f>_xlfn.XLOOKUP(orders[[#This Row],[Product ID]],products[Product ID],products[Size kg])</f>
        <v>0.2</v>
      </c>
      <c r="L743">
        <f>_xlfn.XLOOKUP(orders[[#This Row],[Product ID]],products[Product ID],products[Unit Price])</f>
        <v>4.3650000000000002</v>
      </c>
      <c r="M743">
        <f>orders[[#This Row],[Unit Price]]*orders[[#This Row],[Quantity]]</f>
        <v>8.73</v>
      </c>
      <c r="N743">
        <f>_xlfn.XLOOKUP(orders[[#This Row],[Product ID]],products[Product ID],products[Profit]) * orders[[#This Row],[Quantity]]</f>
        <v>1.135</v>
      </c>
    </row>
    <row r="744" spans="1:14" x14ac:dyDescent="0.3">
      <c r="A744" t="s">
        <v>5940</v>
      </c>
      <c r="B744" s="1">
        <v>44133</v>
      </c>
      <c r="C744" t="s">
        <v>3904</v>
      </c>
      <c r="D744" t="s">
        <v>5242</v>
      </c>
      <c r="E744">
        <v>4</v>
      </c>
      <c r="F744" t="str">
        <f>_xlfn.XLOOKUP(orders[[#This Row],[Customer ID]],customers[Customer ID],customers[Customer Name])</f>
        <v>Reese Lidgey</v>
      </c>
      <c r="G744" t="str">
        <f>IF(_xlfn.XLOOKUP(orders[[#This Row],[Customer ID]],customers[Customer ID],customers[Email])=0,"",_xlfn.XLOOKUP(orders[[#This Row],[Customer ID]],customers[Customer ID],customers[Email]))</f>
        <v>rlidgeykm@vimeo.com</v>
      </c>
      <c r="H744" t="str">
        <f>_xlfn.XLOOKUP(orders[[#This Row],[Customer ID]],customers[Customer ID],customers[Country])</f>
        <v>United States</v>
      </c>
      <c r="I744" t="str">
        <f>_xlfn.XLOOKUP(orders[[#This Row],[Product ID]],products[Product ID],products[Coffee Type])</f>
        <v>Liberica</v>
      </c>
      <c r="J744" t="str">
        <f>_xlfn.XLOOKUP(orders[[#This Row],[Product ID]],products[Product ID],products[Roast Type])</f>
        <v xml:space="preserve">Medium </v>
      </c>
      <c r="K744" s="2">
        <f>_xlfn.XLOOKUP(orders[[#This Row],[Product ID]],products[Product ID],products[Size kg])</f>
        <v>1</v>
      </c>
      <c r="L744">
        <f>_xlfn.XLOOKUP(orders[[#This Row],[Product ID]],products[Product ID],products[Unit Price])</f>
        <v>14.55</v>
      </c>
      <c r="M744">
        <f>orders[[#This Row],[Unit Price]]*orders[[#This Row],[Quantity]]</f>
        <v>58.2</v>
      </c>
      <c r="N744">
        <f>_xlfn.XLOOKUP(orders[[#This Row],[Product ID]],products[Product ID],products[Profit]) * orders[[#This Row],[Quantity]]</f>
        <v>7.5659999999999998</v>
      </c>
    </row>
    <row r="745" spans="1:14" x14ac:dyDescent="0.3">
      <c r="A745" t="s">
        <v>5941</v>
      </c>
      <c r="B745" s="1">
        <v>44042</v>
      </c>
      <c r="C745" t="s">
        <v>3909</v>
      </c>
      <c r="D745" t="s">
        <v>5228</v>
      </c>
      <c r="E745">
        <v>3</v>
      </c>
      <c r="F745" t="str">
        <f>_xlfn.XLOOKUP(orders[[#This Row],[Customer ID]],customers[Customer ID],customers[Customer Name])</f>
        <v>Tersina Castagne</v>
      </c>
      <c r="G745" t="str">
        <f>IF(_xlfn.XLOOKUP(orders[[#This Row],[Customer ID]],customers[Customer ID],customers[Email])=0,"",_xlfn.XLOOKUP(orders[[#This Row],[Customer ID]],customers[Customer ID],customers[Email]))</f>
        <v>tcastagnekn@wikia.com</v>
      </c>
      <c r="H745" t="str">
        <f>_xlfn.XLOOKUP(orders[[#This Row],[Customer ID]],customers[Customer ID],customers[Country])</f>
        <v>United States</v>
      </c>
      <c r="I745" t="str">
        <f>_xlfn.XLOOKUP(orders[[#This Row],[Product ID]],products[Product ID],products[Coffee Type])</f>
        <v>Arabica</v>
      </c>
      <c r="J745" t="str">
        <f>_xlfn.XLOOKUP(orders[[#This Row],[Product ID]],products[Product ID],products[Roast Type])</f>
        <v xml:space="preserve">Dark </v>
      </c>
      <c r="K745" s="2">
        <f>_xlfn.XLOOKUP(orders[[#This Row],[Product ID]],products[Product ID],products[Size kg])</f>
        <v>0.5</v>
      </c>
      <c r="L745">
        <f>_xlfn.XLOOKUP(orders[[#This Row],[Product ID]],products[Product ID],products[Unit Price])</f>
        <v>5.97</v>
      </c>
      <c r="M745">
        <f>orders[[#This Row],[Unit Price]]*orders[[#This Row],[Quantity]]</f>
        <v>17.91</v>
      </c>
      <c r="N745">
        <f>_xlfn.XLOOKUP(orders[[#This Row],[Product ID]],products[Product ID],products[Profit]) * orders[[#This Row],[Quantity]]</f>
        <v>1.6118999999999999</v>
      </c>
    </row>
    <row r="746" spans="1:14" x14ac:dyDescent="0.3">
      <c r="A746" t="s">
        <v>5942</v>
      </c>
      <c r="B746" s="1">
        <v>43539</v>
      </c>
      <c r="C746" t="s">
        <v>3914</v>
      </c>
      <c r="D746" t="s">
        <v>5281</v>
      </c>
      <c r="E746">
        <v>6</v>
      </c>
      <c r="F746" t="str">
        <f>_xlfn.XLOOKUP(orders[[#This Row],[Customer ID]],customers[Customer ID],customers[Customer Name])</f>
        <v>Samuele Klaaassen</v>
      </c>
      <c r="G746" t="str">
        <f>IF(_xlfn.XLOOKUP(orders[[#This Row],[Customer ID]],customers[Customer ID],customers[Email])=0,"",_xlfn.XLOOKUP(orders[[#This Row],[Customer ID]],customers[Customer ID],customers[Email]))</f>
        <v/>
      </c>
      <c r="H746" t="str">
        <f>_xlfn.XLOOKUP(orders[[#This Row],[Customer ID]],customers[Customer ID],customers[Country])</f>
        <v>United States</v>
      </c>
      <c r="I746" t="str">
        <f>_xlfn.XLOOKUP(orders[[#This Row],[Product ID]],products[Product ID],products[Coffee Type])</f>
        <v>Robusta</v>
      </c>
      <c r="J746" t="str">
        <f>_xlfn.XLOOKUP(orders[[#This Row],[Product ID]],products[Product ID],products[Roast Type])</f>
        <v xml:space="preserve">Medium </v>
      </c>
      <c r="K746" s="2">
        <f>_xlfn.XLOOKUP(orders[[#This Row],[Product ID]],products[Product ID],products[Size kg])</f>
        <v>0.2</v>
      </c>
      <c r="L746">
        <f>_xlfn.XLOOKUP(orders[[#This Row],[Product ID]],products[Product ID],products[Unit Price])</f>
        <v>2.9849999999999999</v>
      </c>
      <c r="M746">
        <f>orders[[#This Row],[Unit Price]]*orders[[#This Row],[Quantity]]</f>
        <v>17.91</v>
      </c>
      <c r="N746">
        <f>_xlfn.XLOOKUP(orders[[#This Row],[Product ID]],products[Product ID],products[Profit]) * orders[[#This Row],[Quantity]]</f>
        <v>1.0746</v>
      </c>
    </row>
    <row r="747" spans="1:14" x14ac:dyDescent="0.3">
      <c r="A747" t="s">
        <v>5943</v>
      </c>
      <c r="B747" s="1">
        <v>44557</v>
      </c>
      <c r="C747" t="s">
        <v>3918</v>
      </c>
      <c r="D747" t="s">
        <v>5193</v>
      </c>
      <c r="E747">
        <v>2</v>
      </c>
      <c r="F747" t="str">
        <f>_xlfn.XLOOKUP(orders[[#This Row],[Customer ID]],customers[Customer ID],customers[Customer Name])</f>
        <v>Jordana Halden</v>
      </c>
      <c r="G747" t="str">
        <f>IF(_xlfn.XLOOKUP(orders[[#This Row],[Customer ID]],customers[Customer ID],customers[Email])=0,"",_xlfn.XLOOKUP(orders[[#This Row],[Customer ID]],customers[Customer ID],customers[Email]))</f>
        <v>jhaldenkp@comcast.net</v>
      </c>
      <c r="H747" t="str">
        <f>_xlfn.XLOOKUP(orders[[#This Row],[Customer ID]],customers[Customer ID],customers[Country])</f>
        <v>Ireland</v>
      </c>
      <c r="I747" t="str">
        <f>_xlfn.XLOOKUP(orders[[#This Row],[Product ID]],products[Product ID],products[Coffee Type])</f>
        <v>Excelsa</v>
      </c>
      <c r="J747" t="str">
        <f>_xlfn.XLOOKUP(orders[[#This Row],[Product ID]],products[Product ID],products[Roast Type])</f>
        <v xml:space="preserve">Dark </v>
      </c>
      <c r="K747" s="2">
        <f>_xlfn.XLOOKUP(orders[[#This Row],[Product ID]],products[Product ID],products[Size kg])</f>
        <v>0.5</v>
      </c>
      <c r="L747">
        <f>_xlfn.XLOOKUP(orders[[#This Row],[Product ID]],products[Product ID],products[Unit Price])</f>
        <v>7.29</v>
      </c>
      <c r="M747">
        <f>orders[[#This Row],[Unit Price]]*orders[[#This Row],[Quantity]]</f>
        <v>14.58</v>
      </c>
      <c r="N747">
        <f>_xlfn.XLOOKUP(orders[[#This Row],[Product ID]],products[Product ID],products[Profit]) * orders[[#This Row],[Quantity]]</f>
        <v>1.6037999999999999</v>
      </c>
    </row>
    <row r="748" spans="1:14" x14ac:dyDescent="0.3">
      <c r="A748" t="s">
        <v>5944</v>
      </c>
      <c r="B748" s="1">
        <v>43741</v>
      </c>
      <c r="C748" t="s">
        <v>3925</v>
      </c>
      <c r="D748" t="s">
        <v>5221</v>
      </c>
      <c r="E748">
        <v>3</v>
      </c>
      <c r="F748" t="str">
        <f>_xlfn.XLOOKUP(orders[[#This Row],[Customer ID]],customers[Customer ID],customers[Customer Name])</f>
        <v>Hussein Olliff</v>
      </c>
      <c r="G748" t="str">
        <f>IF(_xlfn.XLOOKUP(orders[[#This Row],[Customer ID]],customers[Customer ID],customers[Email])=0,"",_xlfn.XLOOKUP(orders[[#This Row],[Customer ID]],customers[Customer ID],customers[Email]))</f>
        <v>holliffkq@sciencedirect.com</v>
      </c>
      <c r="H748" t="str">
        <f>_xlfn.XLOOKUP(orders[[#This Row],[Customer ID]],customers[Customer ID],customers[Country])</f>
        <v>Ireland</v>
      </c>
      <c r="I748" t="str">
        <f>_xlfn.XLOOKUP(orders[[#This Row],[Product ID]],products[Product ID],products[Coffee Type])</f>
        <v>Arabica</v>
      </c>
      <c r="J748" t="str">
        <f>_xlfn.XLOOKUP(orders[[#This Row],[Product ID]],products[Product ID],products[Roast Type])</f>
        <v xml:space="preserve">Medium </v>
      </c>
      <c r="K748" s="2">
        <f>_xlfn.XLOOKUP(orders[[#This Row],[Product ID]],products[Product ID],products[Size kg])</f>
        <v>1</v>
      </c>
      <c r="L748">
        <f>_xlfn.XLOOKUP(orders[[#This Row],[Product ID]],products[Product ID],products[Unit Price])</f>
        <v>11.25</v>
      </c>
      <c r="M748">
        <f>orders[[#This Row],[Unit Price]]*orders[[#This Row],[Quantity]]</f>
        <v>33.75</v>
      </c>
      <c r="N748">
        <f>_xlfn.XLOOKUP(orders[[#This Row],[Product ID]],products[Product ID],products[Profit]) * orders[[#This Row],[Quantity]]</f>
        <v>3.0374999999999996</v>
      </c>
    </row>
    <row r="749" spans="1:14" x14ac:dyDescent="0.3">
      <c r="A749" t="s">
        <v>5945</v>
      </c>
      <c r="B749" s="1">
        <v>43501</v>
      </c>
      <c r="C749" t="s">
        <v>3931</v>
      </c>
      <c r="D749" t="s">
        <v>5232</v>
      </c>
      <c r="E749">
        <v>4</v>
      </c>
      <c r="F749" t="str">
        <f>_xlfn.XLOOKUP(orders[[#This Row],[Customer ID]],customers[Customer ID],customers[Customer Name])</f>
        <v>Teddi Quadri</v>
      </c>
      <c r="G749" t="str">
        <f>IF(_xlfn.XLOOKUP(orders[[#This Row],[Customer ID]],customers[Customer ID],customers[Email])=0,"",_xlfn.XLOOKUP(orders[[#This Row],[Customer ID]],customers[Customer ID],customers[Email]))</f>
        <v>tquadrikr@opensource.org</v>
      </c>
      <c r="H749" t="str">
        <f>_xlfn.XLOOKUP(orders[[#This Row],[Customer ID]],customers[Customer ID],customers[Country])</f>
        <v>Ireland</v>
      </c>
      <c r="I749" t="str">
        <f>_xlfn.XLOOKUP(orders[[#This Row],[Product ID]],products[Product ID],products[Coffee Type])</f>
        <v>Liberica</v>
      </c>
      <c r="J749" t="str">
        <f>_xlfn.XLOOKUP(orders[[#This Row],[Product ID]],products[Product ID],products[Roast Type])</f>
        <v xml:space="preserve">Medium </v>
      </c>
      <c r="K749" s="2">
        <f>_xlfn.XLOOKUP(orders[[#This Row],[Product ID]],products[Product ID],products[Size kg])</f>
        <v>0.5</v>
      </c>
      <c r="L749">
        <f>_xlfn.XLOOKUP(orders[[#This Row],[Product ID]],products[Product ID],products[Unit Price])</f>
        <v>8.73</v>
      </c>
      <c r="M749">
        <f>orders[[#This Row],[Unit Price]]*orders[[#This Row],[Quantity]]</f>
        <v>34.92</v>
      </c>
      <c r="N749">
        <f>_xlfn.XLOOKUP(orders[[#This Row],[Product ID]],products[Product ID],products[Profit]) * orders[[#This Row],[Quantity]]</f>
        <v>4.5396000000000001</v>
      </c>
    </row>
    <row r="750" spans="1:14" x14ac:dyDescent="0.3">
      <c r="A750" t="s">
        <v>5946</v>
      </c>
      <c r="B750" s="1">
        <v>44074</v>
      </c>
      <c r="C750" t="s">
        <v>3938</v>
      </c>
      <c r="D750" t="s">
        <v>5193</v>
      </c>
      <c r="E750">
        <v>2</v>
      </c>
      <c r="F750" t="str">
        <f>_xlfn.XLOOKUP(orders[[#This Row],[Customer ID]],customers[Customer ID],customers[Customer Name])</f>
        <v>Felita Eshmade</v>
      </c>
      <c r="G750" t="str">
        <f>IF(_xlfn.XLOOKUP(orders[[#This Row],[Customer ID]],customers[Customer ID],customers[Email])=0,"",_xlfn.XLOOKUP(orders[[#This Row],[Customer ID]],customers[Customer ID],customers[Email]))</f>
        <v>feshmadeks@umn.edu</v>
      </c>
      <c r="H750" t="str">
        <f>_xlfn.XLOOKUP(orders[[#This Row],[Customer ID]],customers[Customer ID],customers[Country])</f>
        <v>United States</v>
      </c>
      <c r="I750" t="str">
        <f>_xlfn.XLOOKUP(orders[[#This Row],[Product ID]],products[Product ID],products[Coffee Type])</f>
        <v>Excelsa</v>
      </c>
      <c r="J750" t="str">
        <f>_xlfn.XLOOKUP(orders[[#This Row],[Product ID]],products[Product ID],products[Roast Type])</f>
        <v xml:space="preserve">Dark </v>
      </c>
      <c r="K750" s="2">
        <f>_xlfn.XLOOKUP(orders[[#This Row],[Product ID]],products[Product ID],products[Size kg])</f>
        <v>0.5</v>
      </c>
      <c r="L750">
        <f>_xlfn.XLOOKUP(orders[[#This Row],[Product ID]],products[Product ID],products[Unit Price])</f>
        <v>7.29</v>
      </c>
      <c r="M750">
        <f>orders[[#This Row],[Unit Price]]*orders[[#This Row],[Quantity]]</f>
        <v>14.58</v>
      </c>
      <c r="N750">
        <f>_xlfn.XLOOKUP(orders[[#This Row],[Product ID]],products[Product ID],products[Profit]) * orders[[#This Row],[Quantity]]</f>
        <v>1.6037999999999999</v>
      </c>
    </row>
    <row r="751" spans="1:14" x14ac:dyDescent="0.3">
      <c r="A751" t="s">
        <v>5947</v>
      </c>
      <c r="B751" s="1">
        <v>44209</v>
      </c>
      <c r="C751" t="s">
        <v>3943</v>
      </c>
      <c r="D751" t="s">
        <v>5245</v>
      </c>
      <c r="E751">
        <v>2</v>
      </c>
      <c r="F751" t="str">
        <f>_xlfn.XLOOKUP(orders[[#This Row],[Customer ID]],customers[Customer ID],customers[Customer Name])</f>
        <v>Melodie OIlier</v>
      </c>
      <c r="G751" t="str">
        <f>IF(_xlfn.XLOOKUP(orders[[#This Row],[Customer ID]],customers[Customer ID],customers[Email])=0,"",_xlfn.XLOOKUP(orders[[#This Row],[Customer ID]],customers[Customer ID],customers[Email]))</f>
        <v>moilierkt@paginegialle.it</v>
      </c>
      <c r="H751" t="str">
        <f>_xlfn.XLOOKUP(orders[[#This Row],[Customer ID]],customers[Customer ID],customers[Country])</f>
        <v>Ireland</v>
      </c>
      <c r="I751" t="str">
        <f>_xlfn.XLOOKUP(orders[[#This Row],[Product ID]],products[Product ID],products[Coffee Type])</f>
        <v>Robusta</v>
      </c>
      <c r="J751" t="str">
        <f>_xlfn.XLOOKUP(orders[[#This Row],[Product ID]],products[Product ID],products[Roast Type])</f>
        <v xml:space="preserve">Dark </v>
      </c>
      <c r="K751" s="2">
        <f>_xlfn.XLOOKUP(orders[[#This Row],[Product ID]],products[Product ID],products[Size kg])</f>
        <v>0.2</v>
      </c>
      <c r="L751">
        <f>_xlfn.XLOOKUP(orders[[#This Row],[Product ID]],products[Product ID],products[Unit Price])</f>
        <v>2.6850000000000001</v>
      </c>
      <c r="M751">
        <f>orders[[#This Row],[Unit Price]]*orders[[#This Row],[Quantity]]</f>
        <v>5.37</v>
      </c>
      <c r="N751">
        <f>_xlfn.XLOOKUP(orders[[#This Row],[Product ID]],products[Product ID],products[Profit]) * orders[[#This Row],[Quantity]]</f>
        <v>0.32219999999999999</v>
      </c>
    </row>
    <row r="752" spans="1:14" x14ac:dyDescent="0.3">
      <c r="A752" t="s">
        <v>5948</v>
      </c>
      <c r="B752" s="1">
        <v>44277</v>
      </c>
      <c r="C752" t="s">
        <v>3949</v>
      </c>
      <c r="D752" t="s">
        <v>5197</v>
      </c>
      <c r="E752">
        <v>1</v>
      </c>
      <c r="F752" t="str">
        <f>_xlfn.XLOOKUP(orders[[#This Row],[Customer ID]],customers[Customer ID],customers[Customer Name])</f>
        <v>Hazel Iacopini</v>
      </c>
      <c r="G752" t="str">
        <f>IF(_xlfn.XLOOKUP(orders[[#This Row],[Customer ID]],customers[Customer ID],customers[Email])=0,"",_xlfn.XLOOKUP(orders[[#This Row],[Customer ID]],customers[Customer ID],customers[Email]))</f>
        <v/>
      </c>
      <c r="H752" t="str">
        <f>_xlfn.XLOOKUP(orders[[#This Row],[Customer ID]],customers[Customer ID],customers[Country])</f>
        <v>United States</v>
      </c>
      <c r="I752" t="str">
        <f>_xlfn.XLOOKUP(orders[[#This Row],[Product ID]],products[Product ID],products[Coffee Type])</f>
        <v>Robusta</v>
      </c>
      <c r="J752" t="str">
        <f>_xlfn.XLOOKUP(orders[[#This Row],[Product ID]],products[Product ID],products[Roast Type])</f>
        <v xml:space="preserve">Medium </v>
      </c>
      <c r="K752" s="2">
        <f>_xlfn.XLOOKUP(orders[[#This Row],[Product ID]],products[Product ID],products[Size kg])</f>
        <v>0.5</v>
      </c>
      <c r="L752">
        <f>_xlfn.XLOOKUP(orders[[#This Row],[Product ID]],products[Product ID],products[Unit Price])</f>
        <v>5.97</v>
      </c>
      <c r="M752">
        <f>orders[[#This Row],[Unit Price]]*orders[[#This Row],[Quantity]]</f>
        <v>5.97</v>
      </c>
      <c r="N752">
        <f>_xlfn.XLOOKUP(orders[[#This Row],[Product ID]],products[Product ID],products[Profit]) * orders[[#This Row],[Quantity]]</f>
        <v>0.35820000000000002</v>
      </c>
    </row>
    <row r="753" spans="1:14" x14ac:dyDescent="0.3">
      <c r="A753" t="s">
        <v>5949</v>
      </c>
      <c r="B753" s="1">
        <v>43847</v>
      </c>
      <c r="C753" t="s">
        <v>3953</v>
      </c>
      <c r="D753" t="s">
        <v>5235</v>
      </c>
      <c r="E753">
        <v>2</v>
      </c>
      <c r="F753" t="str">
        <f>_xlfn.XLOOKUP(orders[[#This Row],[Customer ID]],customers[Customer ID],customers[Customer Name])</f>
        <v>Vinny Shoebotham</v>
      </c>
      <c r="G753" t="str">
        <f>IF(_xlfn.XLOOKUP(orders[[#This Row],[Customer ID]],customers[Customer ID],customers[Email])=0,"",_xlfn.XLOOKUP(orders[[#This Row],[Customer ID]],customers[Customer ID],customers[Email]))</f>
        <v>vshoebothamkv@redcross.org</v>
      </c>
      <c r="H753" t="str">
        <f>_xlfn.XLOOKUP(orders[[#This Row],[Customer ID]],customers[Customer ID],customers[Country])</f>
        <v>United States</v>
      </c>
      <c r="I753" t="str">
        <f>_xlfn.XLOOKUP(orders[[#This Row],[Product ID]],products[Product ID],products[Coffee Type])</f>
        <v>Liberica</v>
      </c>
      <c r="J753" t="str">
        <f>_xlfn.XLOOKUP(orders[[#This Row],[Product ID]],products[Product ID],products[Roast Type])</f>
        <v xml:space="preserve">Light </v>
      </c>
      <c r="K753" s="2">
        <f>_xlfn.XLOOKUP(orders[[#This Row],[Product ID]],products[Product ID],products[Size kg])</f>
        <v>0.5</v>
      </c>
      <c r="L753">
        <f>_xlfn.XLOOKUP(orders[[#This Row],[Product ID]],products[Product ID],products[Unit Price])</f>
        <v>9.51</v>
      </c>
      <c r="M753">
        <f>orders[[#This Row],[Unit Price]]*orders[[#This Row],[Quantity]]</f>
        <v>19.02</v>
      </c>
      <c r="N753">
        <f>_xlfn.XLOOKUP(orders[[#This Row],[Product ID]],products[Product ID],products[Profit]) * orders[[#This Row],[Quantity]]</f>
        <v>2.4725999999999999</v>
      </c>
    </row>
    <row r="754" spans="1:14" x14ac:dyDescent="0.3">
      <c r="A754" t="s">
        <v>5950</v>
      </c>
      <c r="B754" s="1">
        <v>43648</v>
      </c>
      <c r="C754" t="s">
        <v>3958</v>
      </c>
      <c r="D754" t="s">
        <v>5188</v>
      </c>
      <c r="E754">
        <v>2</v>
      </c>
      <c r="F754" t="str">
        <f>_xlfn.XLOOKUP(orders[[#This Row],[Customer ID]],customers[Customer ID],customers[Customer Name])</f>
        <v>Bran Sterke</v>
      </c>
      <c r="G754" t="str">
        <f>IF(_xlfn.XLOOKUP(orders[[#This Row],[Customer ID]],customers[Customer ID],customers[Email])=0,"",_xlfn.XLOOKUP(orders[[#This Row],[Customer ID]],customers[Customer ID],customers[Email]))</f>
        <v>bsterkekw@biblegateway.com</v>
      </c>
      <c r="H754" t="str">
        <f>_xlfn.XLOOKUP(orders[[#This Row],[Customer ID]],customers[Customer ID],customers[Country])</f>
        <v>United States</v>
      </c>
      <c r="I754" t="str">
        <f>_xlfn.XLOOKUP(orders[[#This Row],[Product ID]],products[Product ID],products[Coffee Type])</f>
        <v>Excelsa</v>
      </c>
      <c r="J754" t="str">
        <f>_xlfn.XLOOKUP(orders[[#This Row],[Product ID]],products[Product ID],products[Roast Type])</f>
        <v xml:space="preserve">Medium </v>
      </c>
      <c r="K754" s="2">
        <f>_xlfn.XLOOKUP(orders[[#This Row],[Product ID]],products[Product ID],products[Size kg])</f>
        <v>1</v>
      </c>
      <c r="L754">
        <f>_xlfn.XLOOKUP(orders[[#This Row],[Product ID]],products[Product ID],products[Unit Price])</f>
        <v>13.75</v>
      </c>
      <c r="M754">
        <f>orders[[#This Row],[Unit Price]]*orders[[#This Row],[Quantity]]</f>
        <v>27.5</v>
      </c>
      <c r="N754">
        <f>_xlfn.XLOOKUP(orders[[#This Row],[Product ID]],products[Product ID],products[Profit]) * orders[[#This Row],[Quantity]]</f>
        <v>3.0249999999999999</v>
      </c>
    </row>
    <row r="755" spans="1:14" x14ac:dyDescent="0.3">
      <c r="A755" t="s">
        <v>5951</v>
      </c>
      <c r="B755" s="1">
        <v>44704</v>
      </c>
      <c r="C755" t="s">
        <v>3963</v>
      </c>
      <c r="D755" t="s">
        <v>5228</v>
      </c>
      <c r="E755">
        <v>5</v>
      </c>
      <c r="F755" t="str">
        <f>_xlfn.XLOOKUP(orders[[#This Row],[Customer ID]],customers[Customer ID],customers[Customer Name])</f>
        <v>Simone Capon</v>
      </c>
      <c r="G755" t="str">
        <f>IF(_xlfn.XLOOKUP(orders[[#This Row],[Customer ID]],customers[Customer ID],customers[Email])=0,"",_xlfn.XLOOKUP(orders[[#This Row],[Customer ID]],customers[Customer ID],customers[Email]))</f>
        <v>scaponkx@craigslist.org</v>
      </c>
      <c r="H755" t="str">
        <f>_xlfn.XLOOKUP(orders[[#This Row],[Customer ID]],customers[Customer ID],customers[Country])</f>
        <v>United States</v>
      </c>
      <c r="I755" t="str">
        <f>_xlfn.XLOOKUP(orders[[#This Row],[Product ID]],products[Product ID],products[Coffee Type])</f>
        <v>Arabica</v>
      </c>
      <c r="J755" t="str">
        <f>_xlfn.XLOOKUP(orders[[#This Row],[Product ID]],products[Product ID],products[Roast Type])</f>
        <v xml:space="preserve">Dark </v>
      </c>
      <c r="K755" s="2">
        <f>_xlfn.XLOOKUP(orders[[#This Row],[Product ID]],products[Product ID],products[Size kg])</f>
        <v>0.5</v>
      </c>
      <c r="L755">
        <f>_xlfn.XLOOKUP(orders[[#This Row],[Product ID]],products[Product ID],products[Unit Price])</f>
        <v>5.97</v>
      </c>
      <c r="M755">
        <f>orders[[#This Row],[Unit Price]]*orders[[#This Row],[Quantity]]</f>
        <v>29.849999999999998</v>
      </c>
      <c r="N755">
        <f>_xlfn.XLOOKUP(orders[[#This Row],[Product ID]],products[Product ID],products[Profit]) * orders[[#This Row],[Quantity]]</f>
        <v>2.6865000000000001</v>
      </c>
    </row>
    <row r="756" spans="1:14" x14ac:dyDescent="0.3">
      <c r="A756" t="s">
        <v>5952</v>
      </c>
      <c r="B756" s="1">
        <v>44726</v>
      </c>
      <c r="C756" t="s">
        <v>3690</v>
      </c>
      <c r="D756" t="s">
        <v>5217</v>
      </c>
      <c r="E756">
        <v>6</v>
      </c>
      <c r="F756" t="str">
        <f>_xlfn.XLOOKUP(orders[[#This Row],[Customer ID]],customers[Customer ID],customers[Customer Name])</f>
        <v>Jimmy Dymoke</v>
      </c>
      <c r="G756" t="str">
        <f>IF(_xlfn.XLOOKUP(orders[[#This Row],[Customer ID]],customers[Customer ID],customers[Email])=0,"",_xlfn.XLOOKUP(orders[[#This Row],[Customer ID]],customers[Customer ID],customers[Email]))</f>
        <v>jdymokeje@prnewswire.com</v>
      </c>
      <c r="H756" t="str">
        <f>_xlfn.XLOOKUP(orders[[#This Row],[Customer ID]],customers[Customer ID],customers[Country])</f>
        <v>Ireland</v>
      </c>
      <c r="I756" t="str">
        <f>_xlfn.XLOOKUP(orders[[#This Row],[Product ID]],products[Product ID],products[Coffee Type])</f>
        <v>Arabica</v>
      </c>
      <c r="J756" t="str">
        <f>_xlfn.XLOOKUP(orders[[#This Row],[Product ID]],products[Product ID],products[Roast Type])</f>
        <v xml:space="preserve">Dark </v>
      </c>
      <c r="K756" s="2">
        <f>_xlfn.XLOOKUP(orders[[#This Row],[Product ID]],products[Product ID],products[Size kg])</f>
        <v>0.2</v>
      </c>
      <c r="L756">
        <f>_xlfn.XLOOKUP(orders[[#This Row],[Product ID]],products[Product ID],products[Unit Price])</f>
        <v>2.9849999999999999</v>
      </c>
      <c r="M756">
        <f>orders[[#This Row],[Unit Price]]*orders[[#This Row],[Quantity]]</f>
        <v>17.91</v>
      </c>
      <c r="N756">
        <f>_xlfn.XLOOKUP(orders[[#This Row],[Product ID]],products[Product ID],products[Profit]) * orders[[#This Row],[Quantity]]</f>
        <v>1.6116000000000001</v>
      </c>
    </row>
    <row r="757" spans="1:14" x14ac:dyDescent="0.3">
      <c r="A757" t="s">
        <v>5953</v>
      </c>
      <c r="B757" s="1">
        <v>44397</v>
      </c>
      <c r="C757" t="s">
        <v>3972</v>
      </c>
      <c r="D757" t="s">
        <v>5195</v>
      </c>
      <c r="E757">
        <v>6</v>
      </c>
      <c r="F757" t="str">
        <f>_xlfn.XLOOKUP(orders[[#This Row],[Customer ID]],customers[Customer ID],customers[Customer Name])</f>
        <v>Foster Constance</v>
      </c>
      <c r="G757" t="str">
        <f>IF(_xlfn.XLOOKUP(orders[[#This Row],[Customer ID]],customers[Customer ID],customers[Email])=0,"",_xlfn.XLOOKUP(orders[[#This Row],[Customer ID]],customers[Customer ID],customers[Email]))</f>
        <v>fconstancekz@ifeng.com</v>
      </c>
      <c r="H757" t="str">
        <f>_xlfn.XLOOKUP(orders[[#This Row],[Customer ID]],customers[Customer ID],customers[Country])</f>
        <v>United States</v>
      </c>
      <c r="I757" t="str">
        <f>_xlfn.XLOOKUP(orders[[#This Row],[Product ID]],products[Product ID],products[Coffee Type])</f>
        <v>Liberica</v>
      </c>
      <c r="J757" t="str">
        <f>_xlfn.XLOOKUP(orders[[#This Row],[Product ID]],products[Product ID],products[Roast Type])</f>
        <v xml:space="preserve">Light </v>
      </c>
      <c r="K757" s="2">
        <f>_xlfn.XLOOKUP(orders[[#This Row],[Product ID]],products[Product ID],products[Size kg])</f>
        <v>0.2</v>
      </c>
      <c r="L757">
        <f>_xlfn.XLOOKUP(orders[[#This Row],[Product ID]],products[Product ID],products[Unit Price])</f>
        <v>4.7549999999999999</v>
      </c>
      <c r="M757">
        <f>orders[[#This Row],[Unit Price]]*orders[[#This Row],[Quantity]]</f>
        <v>28.53</v>
      </c>
      <c r="N757">
        <f>_xlfn.XLOOKUP(orders[[#This Row],[Product ID]],products[Product ID],products[Profit]) * orders[[#This Row],[Quantity]]</f>
        <v>3.7085999999999997</v>
      </c>
    </row>
    <row r="758" spans="1:14" x14ac:dyDescent="0.3">
      <c r="A758" t="s">
        <v>5954</v>
      </c>
      <c r="B758" s="1">
        <v>44715</v>
      </c>
      <c r="C758" t="s">
        <v>3977</v>
      </c>
      <c r="D758" t="s">
        <v>5291</v>
      </c>
      <c r="E758">
        <v>4</v>
      </c>
      <c r="F758" t="str">
        <f>_xlfn.XLOOKUP(orders[[#This Row],[Customer ID]],customers[Customer ID],customers[Customer Name])</f>
        <v>Fernando Sulman</v>
      </c>
      <c r="G758" t="str">
        <f>IF(_xlfn.XLOOKUP(orders[[#This Row],[Customer ID]],customers[Customer ID],customers[Email])=0,"",_xlfn.XLOOKUP(orders[[#This Row],[Customer ID]],customers[Customer ID],customers[Email]))</f>
        <v>fsulmanl0@washington.edu</v>
      </c>
      <c r="H758" t="str">
        <f>_xlfn.XLOOKUP(orders[[#This Row],[Customer ID]],customers[Customer ID],customers[Country])</f>
        <v>United States</v>
      </c>
      <c r="I758" t="str">
        <f>_xlfn.XLOOKUP(orders[[#This Row],[Product ID]],products[Product ID],products[Coffee Type])</f>
        <v>Robusta</v>
      </c>
      <c r="J758" t="str">
        <f>_xlfn.XLOOKUP(orders[[#This Row],[Product ID]],products[Product ID],products[Roast Type])</f>
        <v xml:space="preserve">Dark </v>
      </c>
      <c r="K758" s="2">
        <f>_xlfn.XLOOKUP(orders[[#This Row],[Product ID]],products[Product ID],products[Size kg])</f>
        <v>1</v>
      </c>
      <c r="L758">
        <f>_xlfn.XLOOKUP(orders[[#This Row],[Product ID]],products[Product ID],products[Unit Price])</f>
        <v>8.9499999999999993</v>
      </c>
      <c r="M758">
        <f>orders[[#This Row],[Unit Price]]*orders[[#This Row],[Quantity]]</f>
        <v>35.799999999999997</v>
      </c>
      <c r="N758">
        <f>_xlfn.XLOOKUP(orders[[#This Row],[Product ID]],products[Product ID],products[Profit]) * orders[[#This Row],[Quantity]]</f>
        <v>2.1480000000000001</v>
      </c>
    </row>
    <row r="759" spans="1:14" x14ac:dyDescent="0.3">
      <c r="A759" t="s">
        <v>5955</v>
      </c>
      <c r="B759" s="1">
        <v>43977</v>
      </c>
      <c r="C759" t="s">
        <v>3982</v>
      </c>
      <c r="D759" t="s">
        <v>5228</v>
      </c>
      <c r="E759">
        <v>3</v>
      </c>
      <c r="F759" t="str">
        <f>_xlfn.XLOOKUP(orders[[#This Row],[Customer ID]],customers[Customer ID],customers[Customer Name])</f>
        <v>Dorotea Hollyman</v>
      </c>
      <c r="G759" t="str">
        <f>IF(_xlfn.XLOOKUP(orders[[#This Row],[Customer ID]],customers[Customer ID],customers[Email])=0,"",_xlfn.XLOOKUP(orders[[#This Row],[Customer ID]],customers[Customer ID],customers[Email]))</f>
        <v>dhollymanl1@ibm.com</v>
      </c>
      <c r="H759" t="str">
        <f>_xlfn.XLOOKUP(orders[[#This Row],[Customer ID]],customers[Customer ID],customers[Country])</f>
        <v>United States</v>
      </c>
      <c r="I759" t="str">
        <f>_xlfn.XLOOKUP(orders[[#This Row],[Product ID]],products[Product ID],products[Coffee Type])</f>
        <v>Arabica</v>
      </c>
      <c r="J759" t="str">
        <f>_xlfn.XLOOKUP(orders[[#This Row],[Product ID]],products[Product ID],products[Roast Type])</f>
        <v xml:space="preserve">Dark </v>
      </c>
      <c r="K759" s="2">
        <f>_xlfn.XLOOKUP(orders[[#This Row],[Product ID]],products[Product ID],products[Size kg])</f>
        <v>0.5</v>
      </c>
      <c r="L759">
        <f>_xlfn.XLOOKUP(orders[[#This Row],[Product ID]],products[Product ID],products[Unit Price])</f>
        <v>5.97</v>
      </c>
      <c r="M759">
        <f>orders[[#This Row],[Unit Price]]*orders[[#This Row],[Quantity]]</f>
        <v>17.91</v>
      </c>
      <c r="N759">
        <f>_xlfn.XLOOKUP(orders[[#This Row],[Product ID]],products[Product ID],products[Profit]) * orders[[#This Row],[Quantity]]</f>
        <v>1.6118999999999999</v>
      </c>
    </row>
    <row r="760" spans="1:14" x14ac:dyDescent="0.3">
      <c r="A760" t="s">
        <v>5956</v>
      </c>
      <c r="B760" s="1">
        <v>43672</v>
      </c>
      <c r="C760" t="s">
        <v>3988</v>
      </c>
      <c r="D760" t="s">
        <v>5291</v>
      </c>
      <c r="E760">
        <v>1</v>
      </c>
      <c r="F760" t="str">
        <f>_xlfn.XLOOKUP(orders[[#This Row],[Customer ID]],customers[Customer ID],customers[Customer Name])</f>
        <v>Lorelei Nardoni</v>
      </c>
      <c r="G760" t="str">
        <f>IF(_xlfn.XLOOKUP(orders[[#This Row],[Customer ID]],customers[Customer ID],customers[Email])=0,"",_xlfn.XLOOKUP(orders[[#This Row],[Customer ID]],customers[Customer ID],customers[Email]))</f>
        <v>lnardonil2@hao123.com</v>
      </c>
      <c r="H760" t="str">
        <f>_xlfn.XLOOKUP(orders[[#This Row],[Customer ID]],customers[Customer ID],customers[Country])</f>
        <v>United States</v>
      </c>
      <c r="I760" t="str">
        <f>_xlfn.XLOOKUP(orders[[#This Row],[Product ID]],products[Product ID],products[Coffee Type])</f>
        <v>Robusta</v>
      </c>
      <c r="J760" t="str">
        <f>_xlfn.XLOOKUP(orders[[#This Row],[Product ID]],products[Product ID],products[Roast Type])</f>
        <v xml:space="preserve">Dark </v>
      </c>
      <c r="K760" s="2">
        <f>_xlfn.XLOOKUP(orders[[#This Row],[Product ID]],products[Product ID],products[Size kg])</f>
        <v>1</v>
      </c>
      <c r="L760">
        <f>_xlfn.XLOOKUP(orders[[#This Row],[Product ID]],products[Product ID],products[Unit Price])</f>
        <v>8.9499999999999993</v>
      </c>
      <c r="M760">
        <f>orders[[#This Row],[Unit Price]]*orders[[#This Row],[Quantity]]</f>
        <v>8.9499999999999993</v>
      </c>
      <c r="N760">
        <f>_xlfn.XLOOKUP(orders[[#This Row],[Product ID]],products[Product ID],products[Profit]) * orders[[#This Row],[Quantity]]</f>
        <v>0.53700000000000003</v>
      </c>
    </row>
    <row r="761" spans="1:14" x14ac:dyDescent="0.3">
      <c r="A761" t="s">
        <v>5957</v>
      </c>
      <c r="B761" s="1">
        <v>44126</v>
      </c>
      <c r="C761" t="s">
        <v>3992</v>
      </c>
      <c r="D761" t="s">
        <v>5250</v>
      </c>
      <c r="E761">
        <v>1</v>
      </c>
      <c r="F761" t="str">
        <f>_xlfn.XLOOKUP(orders[[#This Row],[Customer ID]],customers[Customer ID],customers[Customer Name])</f>
        <v>Dallas Yarham</v>
      </c>
      <c r="G761" t="str">
        <f>IF(_xlfn.XLOOKUP(orders[[#This Row],[Customer ID]],customers[Customer ID],customers[Email])=0,"",_xlfn.XLOOKUP(orders[[#This Row],[Customer ID]],customers[Customer ID],customers[Email]))</f>
        <v>dyarhaml3@moonfruit.com</v>
      </c>
      <c r="H761" t="str">
        <f>_xlfn.XLOOKUP(orders[[#This Row],[Customer ID]],customers[Customer ID],customers[Country])</f>
        <v>United States</v>
      </c>
      <c r="I761" t="str">
        <f>_xlfn.XLOOKUP(orders[[#This Row],[Product ID]],products[Product ID],products[Coffee Type])</f>
        <v>Liberica</v>
      </c>
      <c r="J761" t="str">
        <f>_xlfn.XLOOKUP(orders[[#This Row],[Product ID]],products[Product ID],products[Roast Type])</f>
        <v xml:space="preserve">Dark </v>
      </c>
      <c r="K761" s="2">
        <f>_xlfn.XLOOKUP(orders[[#This Row],[Product ID]],products[Product ID],products[Size kg])</f>
        <v>2.5</v>
      </c>
      <c r="L761">
        <f>_xlfn.XLOOKUP(orders[[#This Row],[Product ID]],products[Product ID],products[Unit Price])</f>
        <v>29.785</v>
      </c>
      <c r="M761">
        <f>orders[[#This Row],[Unit Price]]*orders[[#This Row],[Quantity]]</f>
        <v>29.785</v>
      </c>
      <c r="N761">
        <f>_xlfn.XLOOKUP(orders[[#This Row],[Product ID]],products[Product ID],products[Profit]) * orders[[#This Row],[Quantity]]</f>
        <v>3.8719999999999999</v>
      </c>
    </row>
    <row r="762" spans="1:14" x14ac:dyDescent="0.3">
      <c r="A762" t="s">
        <v>5958</v>
      </c>
      <c r="B762" s="1">
        <v>44189</v>
      </c>
      <c r="C762" t="s">
        <v>3998</v>
      </c>
      <c r="D762" t="s">
        <v>5289</v>
      </c>
      <c r="E762">
        <v>5</v>
      </c>
      <c r="F762" t="str">
        <f>_xlfn.XLOOKUP(orders[[#This Row],[Customer ID]],customers[Customer ID],customers[Customer Name])</f>
        <v>Arlana Ferrea</v>
      </c>
      <c r="G762" t="str">
        <f>IF(_xlfn.XLOOKUP(orders[[#This Row],[Customer ID]],customers[Customer ID],customers[Email])=0,"",_xlfn.XLOOKUP(orders[[#This Row],[Customer ID]],customers[Customer ID],customers[Email]))</f>
        <v>aferreal4@wikia.com</v>
      </c>
      <c r="H762" t="str">
        <f>_xlfn.XLOOKUP(orders[[#This Row],[Customer ID]],customers[Customer ID],customers[Country])</f>
        <v>United States</v>
      </c>
      <c r="I762" t="str">
        <f>_xlfn.XLOOKUP(orders[[#This Row],[Product ID]],products[Product ID],products[Coffee Type])</f>
        <v>Excelsa</v>
      </c>
      <c r="J762" t="str">
        <f>_xlfn.XLOOKUP(orders[[#This Row],[Product ID]],products[Product ID],products[Roast Type])</f>
        <v xml:space="preserve">Light </v>
      </c>
      <c r="K762" s="2">
        <f>_xlfn.XLOOKUP(orders[[#This Row],[Product ID]],products[Product ID],products[Size kg])</f>
        <v>0.5</v>
      </c>
      <c r="L762">
        <f>_xlfn.XLOOKUP(orders[[#This Row],[Product ID]],products[Product ID],products[Unit Price])</f>
        <v>8.91</v>
      </c>
      <c r="M762">
        <f>orders[[#This Row],[Unit Price]]*orders[[#This Row],[Quantity]]</f>
        <v>44.55</v>
      </c>
      <c r="N762">
        <f>_xlfn.XLOOKUP(orders[[#This Row],[Product ID]],products[Product ID],products[Profit]) * orders[[#This Row],[Quantity]]</f>
        <v>4.9005000000000001</v>
      </c>
    </row>
    <row r="763" spans="1:14" x14ac:dyDescent="0.3">
      <c r="A763" t="s">
        <v>5959</v>
      </c>
      <c r="B763" s="1">
        <v>43714</v>
      </c>
      <c r="C763" t="s">
        <v>4002</v>
      </c>
      <c r="D763" t="s">
        <v>5267</v>
      </c>
      <c r="E763">
        <v>6</v>
      </c>
      <c r="F763" t="str">
        <f>_xlfn.XLOOKUP(orders[[#This Row],[Customer ID]],customers[Customer ID],customers[Customer Name])</f>
        <v>Chuck Kendrick</v>
      </c>
      <c r="G763" t="str">
        <f>IF(_xlfn.XLOOKUP(orders[[#This Row],[Customer ID]],customers[Customer ID],customers[Email])=0,"",_xlfn.XLOOKUP(orders[[#This Row],[Customer ID]],customers[Customer ID],customers[Email]))</f>
        <v>ckendrickl5@webnode.com</v>
      </c>
      <c r="H763" t="str">
        <f>_xlfn.XLOOKUP(orders[[#This Row],[Customer ID]],customers[Customer ID],customers[Country])</f>
        <v>United States</v>
      </c>
      <c r="I763" t="str">
        <f>_xlfn.XLOOKUP(orders[[#This Row],[Product ID]],products[Product ID],products[Coffee Type])</f>
        <v>Excelsa</v>
      </c>
      <c r="J763" t="str">
        <f>_xlfn.XLOOKUP(orders[[#This Row],[Product ID]],products[Product ID],products[Roast Type])</f>
        <v xml:space="preserve">Light </v>
      </c>
      <c r="K763" s="2">
        <f>_xlfn.XLOOKUP(orders[[#This Row],[Product ID]],products[Product ID],products[Size kg])</f>
        <v>1</v>
      </c>
      <c r="L763">
        <f>_xlfn.XLOOKUP(orders[[#This Row],[Product ID]],products[Product ID],products[Unit Price])</f>
        <v>14.85</v>
      </c>
      <c r="M763">
        <f>orders[[#This Row],[Unit Price]]*orders[[#This Row],[Quantity]]</f>
        <v>89.1</v>
      </c>
      <c r="N763">
        <f>_xlfn.XLOOKUP(orders[[#This Row],[Product ID]],products[Product ID],products[Profit]) * orders[[#This Row],[Quantity]]</f>
        <v>9.8010000000000002</v>
      </c>
    </row>
    <row r="764" spans="1:14" x14ac:dyDescent="0.3">
      <c r="A764" t="s">
        <v>5960</v>
      </c>
      <c r="B764" s="1">
        <v>43563</v>
      </c>
      <c r="C764" t="s">
        <v>4007</v>
      </c>
      <c r="D764" t="s">
        <v>5232</v>
      </c>
      <c r="E764">
        <v>5</v>
      </c>
      <c r="F764" t="str">
        <f>_xlfn.XLOOKUP(orders[[#This Row],[Customer ID]],customers[Customer ID],customers[Customer Name])</f>
        <v>Sharona Danilchik</v>
      </c>
      <c r="G764" t="str">
        <f>IF(_xlfn.XLOOKUP(orders[[#This Row],[Customer ID]],customers[Customer ID],customers[Email])=0,"",_xlfn.XLOOKUP(orders[[#This Row],[Customer ID]],customers[Customer ID],customers[Email]))</f>
        <v>sdanilchikl6@mit.edu</v>
      </c>
      <c r="H764" t="str">
        <f>_xlfn.XLOOKUP(orders[[#This Row],[Customer ID]],customers[Customer ID],customers[Country])</f>
        <v>United Kingdom</v>
      </c>
      <c r="I764" t="str">
        <f>_xlfn.XLOOKUP(orders[[#This Row],[Product ID]],products[Product ID],products[Coffee Type])</f>
        <v>Liberica</v>
      </c>
      <c r="J764" t="str">
        <f>_xlfn.XLOOKUP(orders[[#This Row],[Product ID]],products[Product ID],products[Roast Type])</f>
        <v xml:space="preserve">Medium </v>
      </c>
      <c r="K764" s="2">
        <f>_xlfn.XLOOKUP(orders[[#This Row],[Product ID]],products[Product ID],products[Size kg])</f>
        <v>0.5</v>
      </c>
      <c r="L764">
        <f>_xlfn.XLOOKUP(orders[[#This Row],[Product ID]],products[Product ID],products[Unit Price])</f>
        <v>8.73</v>
      </c>
      <c r="M764">
        <f>orders[[#This Row],[Unit Price]]*orders[[#This Row],[Quantity]]</f>
        <v>43.650000000000006</v>
      </c>
      <c r="N764">
        <f>_xlfn.XLOOKUP(orders[[#This Row],[Product ID]],products[Product ID],products[Profit]) * orders[[#This Row],[Quantity]]</f>
        <v>5.6745000000000001</v>
      </c>
    </row>
    <row r="765" spans="1:14" x14ac:dyDescent="0.3">
      <c r="A765" t="s">
        <v>5961</v>
      </c>
      <c r="B765" s="1">
        <v>44587</v>
      </c>
      <c r="C765" t="s">
        <v>4012</v>
      </c>
      <c r="D765" t="s">
        <v>5299</v>
      </c>
      <c r="E765">
        <v>3</v>
      </c>
      <c r="F765" t="str">
        <f>_xlfn.XLOOKUP(orders[[#This Row],[Customer ID]],customers[Customer ID],customers[Customer Name])</f>
        <v>Sarajane Potter</v>
      </c>
      <c r="G765" t="str">
        <f>IF(_xlfn.XLOOKUP(orders[[#This Row],[Customer ID]],customers[Customer ID],customers[Email])=0,"",_xlfn.XLOOKUP(orders[[#This Row],[Customer ID]],customers[Customer ID],customers[Email]))</f>
        <v/>
      </c>
      <c r="H765" t="str">
        <f>_xlfn.XLOOKUP(orders[[#This Row],[Customer ID]],customers[Customer ID],customers[Country])</f>
        <v>United States</v>
      </c>
      <c r="I765" t="str">
        <f>_xlfn.XLOOKUP(orders[[#This Row],[Product ID]],products[Product ID],products[Coffee Type])</f>
        <v>Arabica</v>
      </c>
      <c r="J765" t="str">
        <f>_xlfn.XLOOKUP(orders[[#This Row],[Product ID]],products[Product ID],products[Roast Type])</f>
        <v xml:space="preserve">Light </v>
      </c>
      <c r="K765" s="2">
        <f>_xlfn.XLOOKUP(orders[[#This Row],[Product ID]],products[Product ID],products[Size kg])</f>
        <v>0.5</v>
      </c>
      <c r="L765">
        <f>_xlfn.XLOOKUP(orders[[#This Row],[Product ID]],products[Product ID],products[Unit Price])</f>
        <v>7.77</v>
      </c>
      <c r="M765">
        <f>orders[[#This Row],[Unit Price]]*orders[[#This Row],[Quantity]]</f>
        <v>23.31</v>
      </c>
      <c r="N765">
        <f>_xlfn.XLOOKUP(orders[[#This Row],[Product ID]],products[Product ID],products[Profit]) * orders[[#This Row],[Quantity]]</f>
        <v>2.0979000000000001</v>
      </c>
    </row>
    <row r="766" spans="1:14" x14ac:dyDescent="0.3">
      <c r="A766" t="s">
        <v>5962</v>
      </c>
      <c r="B766" s="1">
        <v>43797</v>
      </c>
      <c r="C766" t="s">
        <v>4016</v>
      </c>
      <c r="D766" t="s">
        <v>5306</v>
      </c>
      <c r="E766">
        <v>6</v>
      </c>
      <c r="F766" t="str">
        <f>_xlfn.XLOOKUP(orders[[#This Row],[Customer ID]],customers[Customer ID],customers[Customer Name])</f>
        <v>Bobby Folomkin</v>
      </c>
      <c r="G766" t="str">
        <f>IF(_xlfn.XLOOKUP(orders[[#This Row],[Customer ID]],customers[Customer ID],customers[Email])=0,"",_xlfn.XLOOKUP(orders[[#This Row],[Customer ID]],customers[Customer ID],customers[Email]))</f>
        <v>bfolomkinl8@yolasite.com</v>
      </c>
      <c r="H766" t="str">
        <f>_xlfn.XLOOKUP(orders[[#This Row],[Customer ID]],customers[Customer ID],customers[Country])</f>
        <v>United States</v>
      </c>
      <c r="I766" t="str">
        <f>_xlfn.XLOOKUP(orders[[#This Row],[Product ID]],products[Product ID],products[Coffee Type])</f>
        <v>Arabica</v>
      </c>
      <c r="J766" t="str">
        <f>_xlfn.XLOOKUP(orders[[#This Row],[Product ID]],products[Product ID],products[Roast Type])</f>
        <v xml:space="preserve">Light </v>
      </c>
      <c r="K766" s="2">
        <f>_xlfn.XLOOKUP(orders[[#This Row],[Product ID]],products[Product ID],products[Size kg])</f>
        <v>2.5</v>
      </c>
      <c r="L766">
        <f>_xlfn.XLOOKUP(orders[[#This Row],[Product ID]],products[Product ID],products[Unit Price])</f>
        <v>29.785</v>
      </c>
      <c r="M766">
        <f>orders[[#This Row],[Unit Price]]*orders[[#This Row],[Quantity]]</f>
        <v>178.71</v>
      </c>
      <c r="N766">
        <f>_xlfn.XLOOKUP(orders[[#This Row],[Product ID]],products[Product ID],products[Profit]) * orders[[#This Row],[Quantity]]</f>
        <v>16.083600000000001</v>
      </c>
    </row>
    <row r="767" spans="1:14" x14ac:dyDescent="0.3">
      <c r="A767" t="s">
        <v>5963</v>
      </c>
      <c r="B767" s="1">
        <v>43667</v>
      </c>
      <c r="C767" t="s">
        <v>4021</v>
      </c>
      <c r="D767" t="s">
        <v>5183</v>
      </c>
      <c r="E767">
        <v>6</v>
      </c>
      <c r="F767" t="str">
        <f>_xlfn.XLOOKUP(orders[[#This Row],[Customer ID]],customers[Customer ID],customers[Customer Name])</f>
        <v>Rafferty Pursglove</v>
      </c>
      <c r="G767" t="str">
        <f>IF(_xlfn.XLOOKUP(orders[[#This Row],[Customer ID]],customers[Customer ID],customers[Email])=0,"",_xlfn.XLOOKUP(orders[[#This Row],[Customer ID]],customers[Customer ID],customers[Email]))</f>
        <v>rpursglovel9@biblegateway.com</v>
      </c>
      <c r="H767" t="str">
        <f>_xlfn.XLOOKUP(orders[[#This Row],[Customer ID]],customers[Customer ID],customers[Country])</f>
        <v>United States</v>
      </c>
      <c r="I767" t="str">
        <f>_xlfn.XLOOKUP(orders[[#This Row],[Product ID]],products[Product ID],products[Coffee Type])</f>
        <v>Robusta</v>
      </c>
      <c r="J767" t="str">
        <f>_xlfn.XLOOKUP(orders[[#This Row],[Product ID]],products[Product ID],products[Roast Type])</f>
        <v xml:space="preserve">Medium </v>
      </c>
      <c r="K767" s="2">
        <f>_xlfn.XLOOKUP(orders[[#This Row],[Product ID]],products[Product ID],products[Size kg])</f>
        <v>1</v>
      </c>
      <c r="L767">
        <f>_xlfn.XLOOKUP(orders[[#This Row],[Product ID]],products[Product ID],products[Unit Price])</f>
        <v>9.9499999999999993</v>
      </c>
      <c r="M767">
        <f>orders[[#This Row],[Unit Price]]*orders[[#This Row],[Quantity]]</f>
        <v>59.699999999999996</v>
      </c>
      <c r="N767">
        <f>_xlfn.XLOOKUP(orders[[#This Row],[Product ID]],products[Product ID],products[Profit]) * orders[[#This Row],[Quantity]]</f>
        <v>3.5819999999999999</v>
      </c>
    </row>
    <row r="768" spans="1:14" x14ac:dyDescent="0.3">
      <c r="A768" t="s">
        <v>5963</v>
      </c>
      <c r="B768" s="1">
        <v>43667</v>
      </c>
      <c r="C768" t="s">
        <v>4021</v>
      </c>
      <c r="D768" t="s">
        <v>5299</v>
      </c>
      <c r="E768">
        <v>2</v>
      </c>
      <c r="F768" t="str">
        <f>_xlfn.XLOOKUP(orders[[#This Row],[Customer ID]],customers[Customer ID],customers[Customer Name])</f>
        <v>Rafferty Pursglove</v>
      </c>
      <c r="G768" t="str">
        <f>IF(_xlfn.XLOOKUP(orders[[#This Row],[Customer ID]],customers[Customer ID],customers[Email])=0,"",_xlfn.XLOOKUP(orders[[#This Row],[Customer ID]],customers[Customer ID],customers[Email]))</f>
        <v>rpursglovel9@biblegateway.com</v>
      </c>
      <c r="H768" t="str">
        <f>_xlfn.XLOOKUP(orders[[#This Row],[Customer ID]],customers[Customer ID],customers[Country])</f>
        <v>United States</v>
      </c>
      <c r="I768" t="str">
        <f>_xlfn.XLOOKUP(orders[[#This Row],[Product ID]],products[Product ID],products[Coffee Type])</f>
        <v>Arabica</v>
      </c>
      <c r="J768" t="str">
        <f>_xlfn.XLOOKUP(orders[[#This Row],[Product ID]],products[Product ID],products[Roast Type])</f>
        <v xml:space="preserve">Light </v>
      </c>
      <c r="K768" s="2">
        <f>_xlfn.XLOOKUP(orders[[#This Row],[Product ID]],products[Product ID],products[Size kg])</f>
        <v>0.5</v>
      </c>
      <c r="L768">
        <f>_xlfn.XLOOKUP(orders[[#This Row],[Product ID]],products[Product ID],products[Unit Price])</f>
        <v>7.77</v>
      </c>
      <c r="M768">
        <f>orders[[#This Row],[Unit Price]]*orders[[#This Row],[Quantity]]</f>
        <v>15.54</v>
      </c>
      <c r="N768">
        <f>_xlfn.XLOOKUP(orders[[#This Row],[Product ID]],products[Product ID],products[Profit]) * orders[[#This Row],[Quantity]]</f>
        <v>1.3986000000000001</v>
      </c>
    </row>
    <row r="769" spans="1:14" x14ac:dyDescent="0.3">
      <c r="A769" t="s">
        <v>5964</v>
      </c>
      <c r="B769" s="1">
        <v>44267</v>
      </c>
      <c r="C769" t="s">
        <v>3972</v>
      </c>
      <c r="D769" t="s">
        <v>5306</v>
      </c>
      <c r="E769">
        <v>3</v>
      </c>
      <c r="F769" t="str">
        <f>_xlfn.XLOOKUP(orders[[#This Row],[Customer ID]],customers[Customer ID],customers[Customer Name])</f>
        <v>Foster Constance</v>
      </c>
      <c r="G769" t="str">
        <f>IF(_xlfn.XLOOKUP(orders[[#This Row],[Customer ID]],customers[Customer ID],customers[Email])=0,"",_xlfn.XLOOKUP(orders[[#This Row],[Customer ID]],customers[Customer ID],customers[Email]))</f>
        <v>fconstancekz@ifeng.com</v>
      </c>
      <c r="H769" t="str">
        <f>_xlfn.XLOOKUP(orders[[#This Row],[Customer ID]],customers[Customer ID],customers[Country])</f>
        <v>United States</v>
      </c>
      <c r="I769" t="str">
        <f>_xlfn.XLOOKUP(orders[[#This Row],[Product ID]],products[Product ID],products[Coffee Type])</f>
        <v>Arabica</v>
      </c>
      <c r="J769" t="str">
        <f>_xlfn.XLOOKUP(orders[[#This Row],[Product ID]],products[Product ID],products[Roast Type])</f>
        <v xml:space="preserve">Light </v>
      </c>
      <c r="K769" s="2">
        <f>_xlfn.XLOOKUP(orders[[#This Row],[Product ID]],products[Product ID],products[Size kg])</f>
        <v>2.5</v>
      </c>
      <c r="L769">
        <f>_xlfn.XLOOKUP(orders[[#This Row],[Product ID]],products[Product ID],products[Unit Price])</f>
        <v>29.785</v>
      </c>
      <c r="M769">
        <f>orders[[#This Row],[Unit Price]]*orders[[#This Row],[Quantity]]</f>
        <v>89.355000000000004</v>
      </c>
      <c r="N769">
        <f>_xlfn.XLOOKUP(orders[[#This Row],[Product ID]],products[Product ID],products[Profit]) * orders[[#This Row],[Quantity]]</f>
        <v>8.0418000000000003</v>
      </c>
    </row>
    <row r="770" spans="1:14" x14ac:dyDescent="0.3">
      <c r="A770" t="s">
        <v>5965</v>
      </c>
      <c r="B770" s="1">
        <v>44562</v>
      </c>
      <c r="C770" t="s">
        <v>3972</v>
      </c>
      <c r="D770" t="s">
        <v>5297</v>
      </c>
      <c r="E770">
        <v>2</v>
      </c>
      <c r="F770" t="str">
        <f>_xlfn.XLOOKUP(orders[[#This Row],[Customer ID]],customers[Customer ID],customers[Customer Name])</f>
        <v>Foster Constance</v>
      </c>
      <c r="G770" t="str">
        <f>IF(_xlfn.XLOOKUP(orders[[#This Row],[Customer ID]],customers[Customer ID],customers[Email])=0,"",_xlfn.XLOOKUP(orders[[#This Row],[Customer ID]],customers[Customer ID],customers[Email]))</f>
        <v>fconstancekz@ifeng.com</v>
      </c>
      <c r="H770" t="str">
        <f>_xlfn.XLOOKUP(orders[[#This Row],[Customer ID]],customers[Customer ID],customers[Country])</f>
        <v>United States</v>
      </c>
      <c r="I770" t="str">
        <f>_xlfn.XLOOKUP(orders[[#This Row],[Product ID]],products[Product ID],products[Coffee Type])</f>
        <v>Robusta</v>
      </c>
      <c r="J770" t="str">
        <f>_xlfn.XLOOKUP(orders[[#This Row],[Product ID]],products[Product ID],products[Roast Type])</f>
        <v xml:space="preserve">Light </v>
      </c>
      <c r="K770" s="2">
        <f>_xlfn.XLOOKUP(orders[[#This Row],[Product ID]],products[Product ID],products[Size kg])</f>
        <v>1</v>
      </c>
      <c r="L770">
        <f>_xlfn.XLOOKUP(orders[[#This Row],[Product ID]],products[Product ID],products[Unit Price])</f>
        <v>11.95</v>
      </c>
      <c r="M770">
        <f>orders[[#This Row],[Unit Price]]*orders[[#This Row],[Quantity]]</f>
        <v>23.9</v>
      </c>
      <c r="N770">
        <f>_xlfn.XLOOKUP(orders[[#This Row],[Product ID]],products[Product ID],products[Profit]) * orders[[#This Row],[Quantity]]</f>
        <v>1.4339999999999999</v>
      </c>
    </row>
    <row r="771" spans="1:14" x14ac:dyDescent="0.3">
      <c r="A771" t="s">
        <v>5966</v>
      </c>
      <c r="B771" s="1">
        <v>43912</v>
      </c>
      <c r="C771" t="s">
        <v>4040</v>
      </c>
      <c r="D771" t="s">
        <v>5209</v>
      </c>
      <c r="E771">
        <v>6</v>
      </c>
      <c r="F771" t="str">
        <f>_xlfn.XLOOKUP(orders[[#This Row],[Customer ID]],customers[Customer ID],customers[Customer Name])</f>
        <v>Dalia Eburah</v>
      </c>
      <c r="G771" t="str">
        <f>IF(_xlfn.XLOOKUP(orders[[#This Row],[Customer ID]],customers[Customer ID],customers[Email])=0,"",_xlfn.XLOOKUP(orders[[#This Row],[Customer ID]],customers[Customer ID],customers[Email]))</f>
        <v>deburahld@google.co.jp</v>
      </c>
      <c r="H771" t="str">
        <f>_xlfn.XLOOKUP(orders[[#This Row],[Customer ID]],customers[Customer ID],customers[Country])</f>
        <v>United Kingdom</v>
      </c>
      <c r="I771" t="str">
        <f>_xlfn.XLOOKUP(orders[[#This Row],[Product ID]],products[Product ID],products[Coffee Type])</f>
        <v>Robusta</v>
      </c>
      <c r="J771" t="str">
        <f>_xlfn.XLOOKUP(orders[[#This Row],[Product ID]],products[Product ID],products[Roast Type])</f>
        <v xml:space="preserve">Medium </v>
      </c>
      <c r="K771" s="2">
        <f>_xlfn.XLOOKUP(orders[[#This Row],[Product ID]],products[Product ID],products[Size kg])</f>
        <v>2.5</v>
      </c>
      <c r="L771">
        <f>_xlfn.XLOOKUP(orders[[#This Row],[Product ID]],products[Product ID],products[Unit Price])</f>
        <v>22.885000000000002</v>
      </c>
      <c r="M771">
        <f>orders[[#This Row],[Unit Price]]*orders[[#This Row],[Quantity]]</f>
        <v>137.31</v>
      </c>
      <c r="N771">
        <f>_xlfn.XLOOKUP(orders[[#This Row],[Product ID]],products[Product ID],products[Profit]) * orders[[#This Row],[Quantity]]</f>
        <v>8.2385999999999999</v>
      </c>
    </row>
    <row r="772" spans="1:14" x14ac:dyDescent="0.3">
      <c r="A772" t="s">
        <v>5967</v>
      </c>
      <c r="B772" s="1">
        <v>44092</v>
      </c>
      <c r="C772" t="s">
        <v>4045</v>
      </c>
      <c r="D772" t="s">
        <v>5200</v>
      </c>
      <c r="E772">
        <v>1</v>
      </c>
      <c r="F772" t="str">
        <f>_xlfn.XLOOKUP(orders[[#This Row],[Customer ID]],customers[Customer ID],customers[Customer Name])</f>
        <v>Martie Brimilcombe</v>
      </c>
      <c r="G772" t="str">
        <f>IF(_xlfn.XLOOKUP(orders[[#This Row],[Customer ID]],customers[Customer ID],customers[Email])=0,"",_xlfn.XLOOKUP(orders[[#This Row],[Customer ID]],customers[Customer ID],customers[Email]))</f>
        <v>mbrimilcombele@cnn.com</v>
      </c>
      <c r="H772" t="str">
        <f>_xlfn.XLOOKUP(orders[[#This Row],[Customer ID]],customers[Customer ID],customers[Country])</f>
        <v>United States</v>
      </c>
      <c r="I772" t="str">
        <f>_xlfn.XLOOKUP(orders[[#This Row],[Product ID]],products[Product ID],products[Coffee Type])</f>
        <v>Arabica</v>
      </c>
      <c r="J772" t="str">
        <f>_xlfn.XLOOKUP(orders[[#This Row],[Product ID]],products[Product ID],products[Roast Type])</f>
        <v xml:space="preserve">Dark </v>
      </c>
      <c r="K772" s="2">
        <f>_xlfn.XLOOKUP(orders[[#This Row],[Product ID]],products[Product ID],products[Size kg])</f>
        <v>1</v>
      </c>
      <c r="L772">
        <f>_xlfn.XLOOKUP(orders[[#This Row],[Product ID]],products[Product ID],products[Unit Price])</f>
        <v>9.9499999999999993</v>
      </c>
      <c r="M772">
        <f>orders[[#This Row],[Unit Price]]*orders[[#This Row],[Quantity]]</f>
        <v>9.9499999999999993</v>
      </c>
      <c r="N772">
        <f>_xlfn.XLOOKUP(orders[[#This Row],[Product ID]],products[Product ID],products[Profit]) * orders[[#This Row],[Quantity]]</f>
        <v>0.89549999999999996</v>
      </c>
    </row>
    <row r="773" spans="1:14" x14ac:dyDescent="0.3">
      <c r="A773" t="s">
        <v>5968</v>
      </c>
      <c r="B773" s="1">
        <v>43468</v>
      </c>
      <c r="C773" t="s">
        <v>4049</v>
      </c>
      <c r="D773" t="s">
        <v>5278</v>
      </c>
      <c r="E773">
        <v>3</v>
      </c>
      <c r="F773" t="str">
        <f>_xlfn.XLOOKUP(orders[[#This Row],[Customer ID]],customers[Customer ID],customers[Customer Name])</f>
        <v>Suzanna Bollam</v>
      </c>
      <c r="G773" t="str">
        <f>IF(_xlfn.XLOOKUP(orders[[#This Row],[Customer ID]],customers[Customer ID],customers[Email])=0,"",_xlfn.XLOOKUP(orders[[#This Row],[Customer ID]],customers[Customer ID],customers[Email]))</f>
        <v>sbollamlf@list-manage.com</v>
      </c>
      <c r="H773" t="str">
        <f>_xlfn.XLOOKUP(orders[[#This Row],[Customer ID]],customers[Customer ID],customers[Country])</f>
        <v>United States</v>
      </c>
      <c r="I773" t="str">
        <f>_xlfn.XLOOKUP(orders[[#This Row],[Product ID]],products[Product ID],products[Coffee Type])</f>
        <v>Robusta</v>
      </c>
      <c r="J773" t="str">
        <f>_xlfn.XLOOKUP(orders[[#This Row],[Product ID]],products[Product ID],products[Roast Type])</f>
        <v xml:space="preserve">Light </v>
      </c>
      <c r="K773" s="2">
        <f>_xlfn.XLOOKUP(orders[[#This Row],[Product ID]],products[Product ID],products[Size kg])</f>
        <v>0.5</v>
      </c>
      <c r="L773">
        <f>_xlfn.XLOOKUP(orders[[#This Row],[Product ID]],products[Product ID],products[Unit Price])</f>
        <v>7.17</v>
      </c>
      <c r="M773">
        <f>orders[[#This Row],[Unit Price]]*orders[[#This Row],[Quantity]]</f>
        <v>21.509999999999998</v>
      </c>
      <c r="N773">
        <f>_xlfn.XLOOKUP(orders[[#This Row],[Product ID]],products[Product ID],products[Profit]) * orders[[#This Row],[Quantity]]</f>
        <v>1.2906</v>
      </c>
    </row>
    <row r="774" spans="1:14" x14ac:dyDescent="0.3">
      <c r="A774" t="s">
        <v>5969</v>
      </c>
      <c r="B774" s="1">
        <v>44468</v>
      </c>
      <c r="C774" t="s">
        <v>4055</v>
      </c>
      <c r="D774" t="s">
        <v>5188</v>
      </c>
      <c r="E774">
        <v>6</v>
      </c>
      <c r="F774" t="str">
        <f>_xlfn.XLOOKUP(orders[[#This Row],[Customer ID]],customers[Customer ID],customers[Customer Name])</f>
        <v>Mellisa Mebes</v>
      </c>
      <c r="G774" t="str">
        <f>IF(_xlfn.XLOOKUP(orders[[#This Row],[Customer ID]],customers[Customer ID],customers[Email])=0,"",_xlfn.XLOOKUP(orders[[#This Row],[Customer ID]],customers[Customer ID],customers[Email]))</f>
        <v/>
      </c>
      <c r="H774" t="str">
        <f>_xlfn.XLOOKUP(orders[[#This Row],[Customer ID]],customers[Customer ID],customers[Country])</f>
        <v>United States</v>
      </c>
      <c r="I774" t="str">
        <f>_xlfn.XLOOKUP(orders[[#This Row],[Product ID]],products[Product ID],products[Coffee Type])</f>
        <v>Excelsa</v>
      </c>
      <c r="J774" t="str">
        <f>_xlfn.XLOOKUP(orders[[#This Row],[Product ID]],products[Product ID],products[Roast Type])</f>
        <v xml:space="preserve">Medium </v>
      </c>
      <c r="K774" s="2">
        <f>_xlfn.XLOOKUP(orders[[#This Row],[Product ID]],products[Product ID],products[Size kg])</f>
        <v>1</v>
      </c>
      <c r="L774">
        <f>_xlfn.XLOOKUP(orders[[#This Row],[Product ID]],products[Product ID],products[Unit Price])</f>
        <v>13.75</v>
      </c>
      <c r="M774">
        <f>orders[[#This Row],[Unit Price]]*orders[[#This Row],[Quantity]]</f>
        <v>82.5</v>
      </c>
      <c r="N774">
        <f>_xlfn.XLOOKUP(orders[[#This Row],[Product ID]],products[Product ID],products[Profit]) * orders[[#This Row],[Quantity]]</f>
        <v>9.0749999999999993</v>
      </c>
    </row>
    <row r="775" spans="1:14" x14ac:dyDescent="0.3">
      <c r="A775" t="s">
        <v>5970</v>
      </c>
      <c r="B775" s="1">
        <v>44488</v>
      </c>
      <c r="C775" t="s">
        <v>4059</v>
      </c>
      <c r="D775" t="s">
        <v>5231</v>
      </c>
      <c r="E775">
        <v>2</v>
      </c>
      <c r="F775" t="str">
        <f>_xlfn.XLOOKUP(orders[[#This Row],[Customer ID]],customers[Customer ID],customers[Customer Name])</f>
        <v>Alva Filipczak</v>
      </c>
      <c r="G775" t="str">
        <f>IF(_xlfn.XLOOKUP(orders[[#This Row],[Customer ID]],customers[Customer ID],customers[Email])=0,"",_xlfn.XLOOKUP(orders[[#This Row],[Customer ID]],customers[Customer ID],customers[Email]))</f>
        <v>afilipczaklh@ning.com</v>
      </c>
      <c r="H775" t="str">
        <f>_xlfn.XLOOKUP(orders[[#This Row],[Customer ID]],customers[Customer ID],customers[Country])</f>
        <v>Ireland</v>
      </c>
      <c r="I775" t="str">
        <f>_xlfn.XLOOKUP(orders[[#This Row],[Product ID]],products[Product ID],products[Coffee Type])</f>
        <v>Liberica</v>
      </c>
      <c r="J775" t="str">
        <f>_xlfn.XLOOKUP(orders[[#This Row],[Product ID]],products[Product ID],products[Roast Type])</f>
        <v xml:space="preserve">Medium </v>
      </c>
      <c r="K775" s="2">
        <f>_xlfn.XLOOKUP(orders[[#This Row],[Product ID]],products[Product ID],products[Size kg])</f>
        <v>0.2</v>
      </c>
      <c r="L775">
        <f>_xlfn.XLOOKUP(orders[[#This Row],[Product ID]],products[Product ID],products[Unit Price])</f>
        <v>4.3650000000000002</v>
      </c>
      <c r="M775">
        <f>orders[[#This Row],[Unit Price]]*orders[[#This Row],[Quantity]]</f>
        <v>8.73</v>
      </c>
      <c r="N775">
        <f>_xlfn.XLOOKUP(orders[[#This Row],[Product ID]],products[Product ID],products[Profit]) * orders[[#This Row],[Quantity]]</f>
        <v>1.135</v>
      </c>
    </row>
    <row r="776" spans="1:14" x14ac:dyDescent="0.3">
      <c r="A776" t="s">
        <v>5971</v>
      </c>
      <c r="B776" s="1">
        <v>44756</v>
      </c>
      <c r="C776" t="s">
        <v>4064</v>
      </c>
      <c r="D776" t="s">
        <v>5183</v>
      </c>
      <c r="E776">
        <v>2</v>
      </c>
      <c r="F776" t="str">
        <f>_xlfn.XLOOKUP(orders[[#This Row],[Customer ID]],customers[Customer ID],customers[Customer Name])</f>
        <v>Dorette Hinemoor</v>
      </c>
      <c r="G776" t="str">
        <f>IF(_xlfn.XLOOKUP(orders[[#This Row],[Customer ID]],customers[Customer ID],customers[Email])=0,"",_xlfn.XLOOKUP(orders[[#This Row],[Customer ID]],customers[Customer ID],customers[Email]))</f>
        <v/>
      </c>
      <c r="H776" t="str">
        <f>_xlfn.XLOOKUP(orders[[#This Row],[Customer ID]],customers[Customer ID],customers[Country])</f>
        <v>United States</v>
      </c>
      <c r="I776" t="str">
        <f>_xlfn.XLOOKUP(orders[[#This Row],[Product ID]],products[Product ID],products[Coffee Type])</f>
        <v>Robusta</v>
      </c>
      <c r="J776" t="str">
        <f>_xlfn.XLOOKUP(orders[[#This Row],[Product ID]],products[Product ID],products[Roast Type])</f>
        <v xml:space="preserve">Medium </v>
      </c>
      <c r="K776" s="2">
        <f>_xlfn.XLOOKUP(orders[[#This Row],[Product ID]],products[Product ID],products[Size kg])</f>
        <v>1</v>
      </c>
      <c r="L776">
        <f>_xlfn.XLOOKUP(orders[[#This Row],[Product ID]],products[Product ID],products[Unit Price])</f>
        <v>9.9499999999999993</v>
      </c>
      <c r="M776">
        <f>orders[[#This Row],[Unit Price]]*orders[[#This Row],[Quantity]]</f>
        <v>19.899999999999999</v>
      </c>
      <c r="N776">
        <f>_xlfn.XLOOKUP(orders[[#This Row],[Product ID]],products[Product ID],products[Profit]) * orders[[#This Row],[Quantity]]</f>
        <v>1.194</v>
      </c>
    </row>
    <row r="777" spans="1:14" x14ac:dyDescent="0.3">
      <c r="A777" t="s">
        <v>5972</v>
      </c>
      <c r="B777" s="1">
        <v>44396</v>
      </c>
      <c r="C777" t="s">
        <v>4068</v>
      </c>
      <c r="D777" t="s">
        <v>5289</v>
      </c>
      <c r="E777">
        <v>2</v>
      </c>
      <c r="F777" t="str">
        <f>_xlfn.XLOOKUP(orders[[#This Row],[Customer ID]],customers[Customer ID],customers[Customer Name])</f>
        <v>Rhetta Elnaugh</v>
      </c>
      <c r="G777" t="str">
        <f>IF(_xlfn.XLOOKUP(orders[[#This Row],[Customer ID]],customers[Customer ID],customers[Email])=0,"",_xlfn.XLOOKUP(orders[[#This Row],[Customer ID]],customers[Customer ID],customers[Email]))</f>
        <v>relnaughlj@comsenz.com</v>
      </c>
      <c r="H777" t="str">
        <f>_xlfn.XLOOKUP(orders[[#This Row],[Customer ID]],customers[Customer ID],customers[Country])</f>
        <v>United States</v>
      </c>
      <c r="I777" t="str">
        <f>_xlfn.XLOOKUP(orders[[#This Row],[Product ID]],products[Product ID],products[Coffee Type])</f>
        <v>Excelsa</v>
      </c>
      <c r="J777" t="str">
        <f>_xlfn.XLOOKUP(orders[[#This Row],[Product ID]],products[Product ID],products[Roast Type])</f>
        <v xml:space="preserve">Light </v>
      </c>
      <c r="K777" s="2">
        <f>_xlfn.XLOOKUP(orders[[#This Row],[Product ID]],products[Product ID],products[Size kg])</f>
        <v>0.5</v>
      </c>
      <c r="L777">
        <f>_xlfn.XLOOKUP(orders[[#This Row],[Product ID]],products[Product ID],products[Unit Price])</f>
        <v>8.91</v>
      </c>
      <c r="M777">
        <f>orders[[#This Row],[Unit Price]]*orders[[#This Row],[Quantity]]</f>
        <v>17.82</v>
      </c>
      <c r="N777">
        <f>_xlfn.XLOOKUP(orders[[#This Row],[Product ID]],products[Product ID],products[Profit]) * orders[[#This Row],[Quantity]]</f>
        <v>1.9601999999999999</v>
      </c>
    </row>
    <row r="778" spans="1:14" x14ac:dyDescent="0.3">
      <c r="A778" t="s">
        <v>5973</v>
      </c>
      <c r="B778" s="1">
        <v>44540</v>
      </c>
      <c r="C778" t="s">
        <v>4073</v>
      </c>
      <c r="D778" t="s">
        <v>5225</v>
      </c>
      <c r="E778">
        <v>3</v>
      </c>
      <c r="F778" t="str">
        <f>_xlfn.XLOOKUP(orders[[#This Row],[Customer ID]],customers[Customer ID],customers[Customer Name])</f>
        <v>Jule Deehan</v>
      </c>
      <c r="G778" t="str">
        <f>IF(_xlfn.XLOOKUP(orders[[#This Row],[Customer ID]],customers[Customer ID],customers[Email])=0,"",_xlfn.XLOOKUP(orders[[#This Row],[Customer ID]],customers[Customer ID],customers[Email]))</f>
        <v>jdeehanlk@about.me</v>
      </c>
      <c r="H778" t="str">
        <f>_xlfn.XLOOKUP(orders[[#This Row],[Customer ID]],customers[Customer ID],customers[Country])</f>
        <v>United States</v>
      </c>
      <c r="I778" t="str">
        <f>_xlfn.XLOOKUP(orders[[#This Row],[Product ID]],products[Product ID],products[Coffee Type])</f>
        <v>Arabica</v>
      </c>
      <c r="J778" t="str">
        <f>_xlfn.XLOOKUP(orders[[#This Row],[Product ID]],products[Product ID],products[Roast Type])</f>
        <v xml:space="preserve">Medium </v>
      </c>
      <c r="K778" s="2">
        <f>_xlfn.XLOOKUP(orders[[#This Row],[Product ID]],products[Product ID],products[Size kg])</f>
        <v>0.5</v>
      </c>
      <c r="L778">
        <f>_xlfn.XLOOKUP(orders[[#This Row],[Product ID]],products[Product ID],products[Unit Price])</f>
        <v>6.75</v>
      </c>
      <c r="M778">
        <f>orders[[#This Row],[Unit Price]]*orders[[#This Row],[Quantity]]</f>
        <v>20.25</v>
      </c>
      <c r="N778">
        <f>_xlfn.XLOOKUP(orders[[#This Row],[Product ID]],products[Product ID],products[Profit]) * orders[[#This Row],[Quantity]]</f>
        <v>1.8225000000000002</v>
      </c>
    </row>
    <row r="779" spans="1:14" x14ac:dyDescent="0.3">
      <c r="A779" t="s">
        <v>5974</v>
      </c>
      <c r="B779" s="1">
        <v>43541</v>
      </c>
      <c r="C779" t="s">
        <v>4078</v>
      </c>
      <c r="D779" t="s">
        <v>5306</v>
      </c>
      <c r="E779">
        <v>2</v>
      </c>
      <c r="F779" t="str">
        <f>_xlfn.XLOOKUP(orders[[#This Row],[Customer ID]],customers[Customer ID],customers[Customer Name])</f>
        <v>Janella Eden</v>
      </c>
      <c r="G779" t="str">
        <f>IF(_xlfn.XLOOKUP(orders[[#This Row],[Customer ID]],customers[Customer ID],customers[Email])=0,"",_xlfn.XLOOKUP(orders[[#This Row],[Customer ID]],customers[Customer ID],customers[Email]))</f>
        <v>jedenll@e-recht24.de</v>
      </c>
      <c r="H779" t="str">
        <f>_xlfn.XLOOKUP(orders[[#This Row],[Customer ID]],customers[Customer ID],customers[Country])</f>
        <v>United States</v>
      </c>
      <c r="I779" t="str">
        <f>_xlfn.XLOOKUP(orders[[#This Row],[Product ID]],products[Product ID],products[Coffee Type])</f>
        <v>Arabica</v>
      </c>
      <c r="J779" t="str">
        <f>_xlfn.XLOOKUP(orders[[#This Row],[Product ID]],products[Product ID],products[Roast Type])</f>
        <v xml:space="preserve">Light </v>
      </c>
      <c r="K779" s="2">
        <f>_xlfn.XLOOKUP(orders[[#This Row],[Product ID]],products[Product ID],products[Size kg])</f>
        <v>2.5</v>
      </c>
      <c r="L779">
        <f>_xlfn.XLOOKUP(orders[[#This Row],[Product ID]],products[Product ID],products[Unit Price])</f>
        <v>29.785</v>
      </c>
      <c r="M779">
        <f>orders[[#This Row],[Unit Price]]*orders[[#This Row],[Quantity]]</f>
        <v>59.57</v>
      </c>
      <c r="N779">
        <f>_xlfn.XLOOKUP(orders[[#This Row],[Product ID]],products[Product ID],products[Profit]) * orders[[#This Row],[Quantity]]</f>
        <v>5.3612000000000002</v>
      </c>
    </row>
    <row r="780" spans="1:14" x14ac:dyDescent="0.3">
      <c r="A780" t="s">
        <v>5975</v>
      </c>
      <c r="B780" s="1">
        <v>43889</v>
      </c>
      <c r="C780" t="s">
        <v>4122</v>
      </c>
      <c r="D780" t="s">
        <v>5235</v>
      </c>
      <c r="E780">
        <v>2</v>
      </c>
      <c r="F780" t="str">
        <f>_xlfn.XLOOKUP(orders[[#This Row],[Customer ID]],customers[Customer ID],customers[Customer Name])</f>
        <v>Cam Jewster</v>
      </c>
      <c r="G780" t="str">
        <f>IF(_xlfn.XLOOKUP(orders[[#This Row],[Customer ID]],customers[Customer ID],customers[Email])=0,"",_xlfn.XLOOKUP(orders[[#This Row],[Customer ID]],customers[Customer ID],customers[Email]))</f>
        <v>cjewsterlu@moonfruit.com</v>
      </c>
      <c r="H780" t="str">
        <f>_xlfn.XLOOKUP(orders[[#This Row],[Customer ID]],customers[Customer ID],customers[Country])</f>
        <v>United States</v>
      </c>
      <c r="I780" t="str">
        <f>_xlfn.XLOOKUP(orders[[#This Row],[Product ID]],products[Product ID],products[Coffee Type])</f>
        <v>Liberica</v>
      </c>
      <c r="J780" t="str">
        <f>_xlfn.XLOOKUP(orders[[#This Row],[Product ID]],products[Product ID],products[Roast Type])</f>
        <v xml:space="preserve">Light </v>
      </c>
      <c r="K780" s="2">
        <f>_xlfn.XLOOKUP(orders[[#This Row],[Product ID]],products[Product ID],products[Size kg])</f>
        <v>0.5</v>
      </c>
      <c r="L780">
        <f>_xlfn.XLOOKUP(orders[[#This Row],[Product ID]],products[Product ID],products[Unit Price])</f>
        <v>9.51</v>
      </c>
      <c r="M780">
        <f>orders[[#This Row],[Unit Price]]*orders[[#This Row],[Quantity]]</f>
        <v>19.02</v>
      </c>
      <c r="N780">
        <f>_xlfn.XLOOKUP(orders[[#This Row],[Product ID]],products[Product ID],products[Profit]) * orders[[#This Row],[Quantity]]</f>
        <v>2.4725999999999999</v>
      </c>
    </row>
    <row r="781" spans="1:14" x14ac:dyDescent="0.3">
      <c r="A781" t="s">
        <v>5976</v>
      </c>
      <c r="B781" s="1">
        <v>43985</v>
      </c>
      <c r="C781" t="s">
        <v>4087</v>
      </c>
      <c r="D781" t="s">
        <v>5191</v>
      </c>
      <c r="E781">
        <v>6</v>
      </c>
      <c r="F781" t="str">
        <f>_xlfn.XLOOKUP(orders[[#This Row],[Customer ID]],customers[Customer ID],customers[Customer Name])</f>
        <v>Ugo Southerden</v>
      </c>
      <c r="G781" t="str">
        <f>IF(_xlfn.XLOOKUP(orders[[#This Row],[Customer ID]],customers[Customer ID],customers[Email])=0,"",_xlfn.XLOOKUP(orders[[#This Row],[Customer ID]],customers[Customer ID],customers[Email]))</f>
        <v>usoutherdenln@hao123.com</v>
      </c>
      <c r="H781" t="str">
        <f>_xlfn.XLOOKUP(orders[[#This Row],[Customer ID]],customers[Customer ID],customers[Country])</f>
        <v>United States</v>
      </c>
      <c r="I781" t="str">
        <f>_xlfn.XLOOKUP(orders[[#This Row],[Product ID]],products[Product ID],products[Coffee Type])</f>
        <v>Liberica</v>
      </c>
      <c r="J781" t="str">
        <f>_xlfn.XLOOKUP(orders[[#This Row],[Product ID]],products[Product ID],products[Roast Type])</f>
        <v xml:space="preserve">Dark </v>
      </c>
      <c r="K781" s="2">
        <f>_xlfn.XLOOKUP(orders[[#This Row],[Product ID]],products[Product ID],products[Size kg])</f>
        <v>1</v>
      </c>
      <c r="L781">
        <f>_xlfn.XLOOKUP(orders[[#This Row],[Product ID]],products[Product ID],products[Unit Price])</f>
        <v>12.95</v>
      </c>
      <c r="M781">
        <f>orders[[#This Row],[Unit Price]]*orders[[#This Row],[Quantity]]</f>
        <v>77.699999999999989</v>
      </c>
      <c r="N781">
        <f>_xlfn.XLOOKUP(orders[[#This Row],[Product ID]],products[Product ID],products[Profit]) * orders[[#This Row],[Quantity]]</f>
        <v>10.100999999999999</v>
      </c>
    </row>
    <row r="782" spans="1:14" x14ac:dyDescent="0.3">
      <c r="A782" t="s">
        <v>5977</v>
      </c>
      <c r="B782" s="1">
        <v>43883</v>
      </c>
      <c r="C782" t="s">
        <v>4092</v>
      </c>
      <c r="D782" t="s">
        <v>5188</v>
      </c>
      <c r="E782">
        <v>3</v>
      </c>
      <c r="F782" t="str">
        <f>_xlfn.XLOOKUP(orders[[#This Row],[Customer ID]],customers[Customer ID],customers[Customer Name])</f>
        <v>Verne Dunkerley</v>
      </c>
      <c r="G782" t="str">
        <f>IF(_xlfn.XLOOKUP(orders[[#This Row],[Customer ID]],customers[Customer ID],customers[Email])=0,"",_xlfn.XLOOKUP(orders[[#This Row],[Customer ID]],customers[Customer ID],customers[Email]))</f>
        <v/>
      </c>
      <c r="H782" t="str">
        <f>_xlfn.XLOOKUP(orders[[#This Row],[Customer ID]],customers[Customer ID],customers[Country])</f>
        <v>United States</v>
      </c>
      <c r="I782" t="str">
        <f>_xlfn.XLOOKUP(orders[[#This Row],[Product ID]],products[Product ID],products[Coffee Type])</f>
        <v>Excelsa</v>
      </c>
      <c r="J782" t="str">
        <f>_xlfn.XLOOKUP(orders[[#This Row],[Product ID]],products[Product ID],products[Roast Type])</f>
        <v xml:space="preserve">Medium </v>
      </c>
      <c r="K782" s="2">
        <f>_xlfn.XLOOKUP(orders[[#This Row],[Product ID]],products[Product ID],products[Size kg])</f>
        <v>1</v>
      </c>
      <c r="L782">
        <f>_xlfn.XLOOKUP(orders[[#This Row],[Product ID]],products[Product ID],products[Unit Price])</f>
        <v>13.75</v>
      </c>
      <c r="M782">
        <f>orders[[#This Row],[Unit Price]]*orders[[#This Row],[Quantity]]</f>
        <v>41.25</v>
      </c>
      <c r="N782">
        <f>_xlfn.XLOOKUP(orders[[#This Row],[Product ID]],products[Product ID],products[Profit]) * orders[[#This Row],[Quantity]]</f>
        <v>4.5374999999999996</v>
      </c>
    </row>
    <row r="783" spans="1:14" x14ac:dyDescent="0.3">
      <c r="A783" t="s">
        <v>5978</v>
      </c>
      <c r="B783" s="1">
        <v>43778</v>
      </c>
      <c r="C783" t="s">
        <v>4096</v>
      </c>
      <c r="D783" t="s">
        <v>5247</v>
      </c>
      <c r="E783">
        <v>4</v>
      </c>
      <c r="F783" t="str">
        <f>_xlfn.XLOOKUP(orders[[#This Row],[Customer ID]],customers[Customer ID],customers[Customer Name])</f>
        <v>Lacee Burtenshaw</v>
      </c>
      <c r="G783" t="str">
        <f>IF(_xlfn.XLOOKUP(orders[[#This Row],[Customer ID]],customers[Customer ID],customers[Email])=0,"",_xlfn.XLOOKUP(orders[[#This Row],[Customer ID]],customers[Customer ID],customers[Email]))</f>
        <v>lburtenshawlp@shinystat.com</v>
      </c>
      <c r="H783" t="str">
        <f>_xlfn.XLOOKUP(orders[[#This Row],[Customer ID]],customers[Customer ID],customers[Country])</f>
        <v>United States</v>
      </c>
      <c r="I783" t="str">
        <f>_xlfn.XLOOKUP(orders[[#This Row],[Product ID]],products[Product ID],products[Coffee Type])</f>
        <v>Liberica</v>
      </c>
      <c r="J783" t="str">
        <f>_xlfn.XLOOKUP(orders[[#This Row],[Product ID]],products[Product ID],products[Roast Type])</f>
        <v xml:space="preserve">Light </v>
      </c>
      <c r="K783" s="2">
        <f>_xlfn.XLOOKUP(orders[[#This Row],[Product ID]],products[Product ID],products[Size kg])</f>
        <v>2.5</v>
      </c>
      <c r="L783">
        <f>_xlfn.XLOOKUP(orders[[#This Row],[Product ID]],products[Product ID],products[Unit Price])</f>
        <v>36.454999999999998</v>
      </c>
      <c r="M783">
        <f>orders[[#This Row],[Unit Price]]*orders[[#This Row],[Quantity]]</f>
        <v>145.82</v>
      </c>
      <c r="N783">
        <f>_xlfn.XLOOKUP(orders[[#This Row],[Product ID]],products[Product ID],products[Profit]) * orders[[#This Row],[Quantity]]</f>
        <v>18.956399999999999</v>
      </c>
    </row>
    <row r="784" spans="1:14" x14ac:dyDescent="0.3">
      <c r="A784" t="s">
        <v>5979</v>
      </c>
      <c r="B784" s="1">
        <v>43897</v>
      </c>
      <c r="C784" t="s">
        <v>4101</v>
      </c>
      <c r="D784" t="s">
        <v>5332</v>
      </c>
      <c r="E784">
        <v>6</v>
      </c>
      <c r="F784" t="str">
        <f>_xlfn.XLOOKUP(orders[[#This Row],[Customer ID]],customers[Customer ID],customers[Customer Name])</f>
        <v>Adorne Gregoratti</v>
      </c>
      <c r="G784" t="str">
        <f>IF(_xlfn.XLOOKUP(orders[[#This Row],[Customer ID]],customers[Customer ID],customers[Email])=0,"",_xlfn.XLOOKUP(orders[[#This Row],[Customer ID]],customers[Customer ID],customers[Email]))</f>
        <v>agregorattilq@vistaprint.com</v>
      </c>
      <c r="H784" t="str">
        <f>_xlfn.XLOOKUP(orders[[#This Row],[Customer ID]],customers[Customer ID],customers[Country])</f>
        <v>Ireland</v>
      </c>
      <c r="I784" t="str">
        <f>_xlfn.XLOOKUP(orders[[#This Row],[Product ID]],products[Product ID],products[Coffee Type])</f>
        <v>Excelsa</v>
      </c>
      <c r="J784" t="str">
        <f>_xlfn.XLOOKUP(orders[[#This Row],[Product ID]],products[Product ID],products[Roast Type])</f>
        <v xml:space="preserve">Light </v>
      </c>
      <c r="K784" s="2">
        <f>_xlfn.XLOOKUP(orders[[#This Row],[Product ID]],products[Product ID],products[Size kg])</f>
        <v>0.2</v>
      </c>
      <c r="L784">
        <f>_xlfn.XLOOKUP(orders[[#This Row],[Product ID]],products[Product ID],products[Unit Price])</f>
        <v>4.4550000000000001</v>
      </c>
      <c r="M784">
        <f>orders[[#This Row],[Unit Price]]*orders[[#This Row],[Quantity]]</f>
        <v>26.73</v>
      </c>
      <c r="N784">
        <f>_xlfn.XLOOKUP(orders[[#This Row],[Product ID]],products[Product ID],products[Profit]) * orders[[#This Row],[Quantity]]</f>
        <v>2.94</v>
      </c>
    </row>
    <row r="785" spans="1:14" x14ac:dyDescent="0.3">
      <c r="A785" t="s">
        <v>5980</v>
      </c>
      <c r="B785" s="1">
        <v>44312</v>
      </c>
      <c r="C785" t="s">
        <v>4108</v>
      </c>
      <c r="D785" t="s">
        <v>5232</v>
      </c>
      <c r="E785">
        <v>5</v>
      </c>
      <c r="F785" t="str">
        <f>_xlfn.XLOOKUP(orders[[#This Row],[Customer ID]],customers[Customer ID],customers[Customer Name])</f>
        <v>Chris Croster</v>
      </c>
      <c r="G785" t="str">
        <f>IF(_xlfn.XLOOKUP(orders[[#This Row],[Customer ID]],customers[Customer ID],customers[Email])=0,"",_xlfn.XLOOKUP(orders[[#This Row],[Customer ID]],customers[Customer ID],customers[Email]))</f>
        <v>ccrosterlr@gov.uk</v>
      </c>
      <c r="H785" t="str">
        <f>_xlfn.XLOOKUP(orders[[#This Row],[Customer ID]],customers[Customer ID],customers[Country])</f>
        <v>United States</v>
      </c>
      <c r="I785" t="str">
        <f>_xlfn.XLOOKUP(orders[[#This Row],[Product ID]],products[Product ID],products[Coffee Type])</f>
        <v>Liberica</v>
      </c>
      <c r="J785" t="str">
        <f>_xlfn.XLOOKUP(orders[[#This Row],[Product ID]],products[Product ID],products[Roast Type])</f>
        <v xml:space="preserve">Medium </v>
      </c>
      <c r="K785" s="2">
        <f>_xlfn.XLOOKUP(orders[[#This Row],[Product ID]],products[Product ID],products[Size kg])</f>
        <v>0.5</v>
      </c>
      <c r="L785">
        <f>_xlfn.XLOOKUP(orders[[#This Row],[Product ID]],products[Product ID],products[Unit Price])</f>
        <v>8.73</v>
      </c>
      <c r="M785">
        <f>orders[[#This Row],[Unit Price]]*orders[[#This Row],[Quantity]]</f>
        <v>43.650000000000006</v>
      </c>
      <c r="N785">
        <f>_xlfn.XLOOKUP(orders[[#This Row],[Product ID]],products[Product ID],products[Profit]) * orders[[#This Row],[Quantity]]</f>
        <v>5.6745000000000001</v>
      </c>
    </row>
    <row r="786" spans="1:14" x14ac:dyDescent="0.3">
      <c r="A786" t="s">
        <v>5981</v>
      </c>
      <c r="B786" s="1">
        <v>44511</v>
      </c>
      <c r="C786" t="s">
        <v>4113</v>
      </c>
      <c r="D786" t="s">
        <v>5264</v>
      </c>
      <c r="E786">
        <v>2</v>
      </c>
      <c r="F786" t="str">
        <f>_xlfn.XLOOKUP(orders[[#This Row],[Customer ID]],customers[Customer ID],customers[Customer Name])</f>
        <v>Graeme Whitehead</v>
      </c>
      <c r="G786" t="str">
        <f>IF(_xlfn.XLOOKUP(orders[[#This Row],[Customer ID]],customers[Customer ID],customers[Email])=0,"",_xlfn.XLOOKUP(orders[[#This Row],[Customer ID]],customers[Customer ID],customers[Email]))</f>
        <v>gwhiteheadls@hp.com</v>
      </c>
      <c r="H786" t="str">
        <f>_xlfn.XLOOKUP(orders[[#This Row],[Customer ID]],customers[Customer ID],customers[Country])</f>
        <v>United States</v>
      </c>
      <c r="I786" t="str">
        <f>_xlfn.XLOOKUP(orders[[#This Row],[Product ID]],products[Product ID],products[Coffee Type])</f>
        <v>Liberica</v>
      </c>
      <c r="J786" t="str">
        <f>_xlfn.XLOOKUP(orders[[#This Row],[Product ID]],products[Product ID],products[Roast Type])</f>
        <v xml:space="preserve">Light </v>
      </c>
      <c r="K786" s="2">
        <f>_xlfn.XLOOKUP(orders[[#This Row],[Product ID]],products[Product ID],products[Size kg])</f>
        <v>1</v>
      </c>
      <c r="L786">
        <f>_xlfn.XLOOKUP(orders[[#This Row],[Product ID]],products[Product ID],products[Unit Price])</f>
        <v>15.85</v>
      </c>
      <c r="M786">
        <f>orders[[#This Row],[Unit Price]]*orders[[#This Row],[Quantity]]</f>
        <v>31.7</v>
      </c>
      <c r="N786">
        <f>_xlfn.XLOOKUP(orders[[#This Row],[Product ID]],products[Product ID],products[Profit]) * orders[[#This Row],[Quantity]]</f>
        <v>4.1210000000000004</v>
      </c>
    </row>
    <row r="787" spans="1:14" x14ac:dyDescent="0.3">
      <c r="A787" t="s">
        <v>5982</v>
      </c>
      <c r="B787" s="1">
        <v>44362</v>
      </c>
      <c r="C787" t="s">
        <v>4117</v>
      </c>
      <c r="D787" t="s">
        <v>5256</v>
      </c>
      <c r="E787">
        <v>1</v>
      </c>
      <c r="F787" t="str">
        <f>_xlfn.XLOOKUP(orders[[#This Row],[Customer ID]],customers[Customer ID],customers[Customer Name])</f>
        <v>Haslett Jodrelle</v>
      </c>
      <c r="G787" t="str">
        <f>IF(_xlfn.XLOOKUP(orders[[#This Row],[Customer ID]],customers[Customer ID],customers[Email])=0,"",_xlfn.XLOOKUP(orders[[#This Row],[Customer ID]],customers[Customer ID],customers[Email]))</f>
        <v>hjodrellelt@samsung.com</v>
      </c>
      <c r="H787" t="str">
        <f>_xlfn.XLOOKUP(orders[[#This Row],[Customer ID]],customers[Customer ID],customers[Country])</f>
        <v>United States</v>
      </c>
      <c r="I787" t="str">
        <f>_xlfn.XLOOKUP(orders[[#This Row],[Product ID]],products[Product ID],products[Coffee Type])</f>
        <v>Arabica</v>
      </c>
      <c r="J787" t="str">
        <f>_xlfn.XLOOKUP(orders[[#This Row],[Product ID]],products[Product ID],products[Roast Type])</f>
        <v xml:space="preserve">Dark </v>
      </c>
      <c r="K787" s="2">
        <f>_xlfn.XLOOKUP(orders[[#This Row],[Product ID]],products[Product ID],products[Size kg])</f>
        <v>2.5</v>
      </c>
      <c r="L787">
        <f>_xlfn.XLOOKUP(orders[[#This Row],[Product ID]],products[Product ID],products[Unit Price])</f>
        <v>22.885000000000002</v>
      </c>
      <c r="M787">
        <f>orders[[#This Row],[Unit Price]]*orders[[#This Row],[Quantity]]</f>
        <v>22.885000000000002</v>
      </c>
      <c r="N787">
        <f>_xlfn.XLOOKUP(orders[[#This Row],[Product ID]],products[Product ID],products[Profit]) * orders[[#This Row],[Quantity]]</f>
        <v>2.0596000000000001</v>
      </c>
    </row>
    <row r="788" spans="1:14" x14ac:dyDescent="0.3">
      <c r="A788" t="s">
        <v>5983</v>
      </c>
      <c r="B788" s="1">
        <v>43888</v>
      </c>
      <c r="C788" t="s">
        <v>4122</v>
      </c>
      <c r="D788" t="s">
        <v>5471</v>
      </c>
      <c r="E788">
        <v>1</v>
      </c>
      <c r="F788" t="str">
        <f>_xlfn.XLOOKUP(orders[[#This Row],[Customer ID]],customers[Customer ID],customers[Customer Name])</f>
        <v>Cam Jewster</v>
      </c>
      <c r="G788" t="str">
        <f>IF(_xlfn.XLOOKUP(orders[[#This Row],[Customer ID]],customers[Customer ID],customers[Email])=0,"",_xlfn.XLOOKUP(orders[[#This Row],[Customer ID]],customers[Customer ID],customers[Email]))</f>
        <v>cjewsterlu@moonfruit.com</v>
      </c>
      <c r="H788" t="str">
        <f>_xlfn.XLOOKUP(orders[[#This Row],[Customer ID]],customers[Customer ID],customers[Country])</f>
        <v>United States</v>
      </c>
      <c r="I788" t="str">
        <f>_xlfn.XLOOKUP(orders[[#This Row],[Product ID]],products[Product ID],products[Coffee Type])</f>
        <v>Excelsa</v>
      </c>
      <c r="J788" t="str">
        <f>_xlfn.XLOOKUP(orders[[#This Row],[Product ID]],products[Product ID],products[Roast Type])</f>
        <v xml:space="preserve">Dark </v>
      </c>
      <c r="K788" s="2">
        <f>_xlfn.XLOOKUP(orders[[#This Row],[Product ID]],products[Product ID],products[Size kg])</f>
        <v>2.5</v>
      </c>
      <c r="L788">
        <f>_xlfn.XLOOKUP(orders[[#This Row],[Product ID]],products[Product ID],products[Unit Price])</f>
        <v>27.945</v>
      </c>
      <c r="M788">
        <f>orders[[#This Row],[Unit Price]]*orders[[#This Row],[Quantity]]</f>
        <v>27.945</v>
      </c>
      <c r="N788">
        <f>_xlfn.XLOOKUP(orders[[#This Row],[Product ID]],products[Product ID],products[Profit]) * orders[[#This Row],[Quantity]]</f>
        <v>3.0739999999999998</v>
      </c>
    </row>
    <row r="789" spans="1:14" x14ac:dyDescent="0.3">
      <c r="A789" t="s">
        <v>5984</v>
      </c>
      <c r="B789" s="1">
        <v>44305</v>
      </c>
      <c r="C789" t="s">
        <v>4127</v>
      </c>
      <c r="D789" t="s">
        <v>5188</v>
      </c>
      <c r="E789">
        <v>6</v>
      </c>
      <c r="F789" t="str">
        <f>_xlfn.XLOOKUP(orders[[#This Row],[Customer ID]],customers[Customer ID],customers[Customer Name])</f>
        <v>Beryl Osborn</v>
      </c>
      <c r="G789" t="str">
        <f>IF(_xlfn.XLOOKUP(orders[[#This Row],[Customer ID]],customers[Customer ID],customers[Email])=0,"",_xlfn.XLOOKUP(orders[[#This Row],[Customer ID]],customers[Customer ID],customers[Email]))</f>
        <v/>
      </c>
      <c r="H789" t="str">
        <f>_xlfn.XLOOKUP(orders[[#This Row],[Customer ID]],customers[Customer ID],customers[Country])</f>
        <v>United States</v>
      </c>
      <c r="I789" t="str">
        <f>_xlfn.XLOOKUP(orders[[#This Row],[Product ID]],products[Product ID],products[Coffee Type])</f>
        <v>Excelsa</v>
      </c>
      <c r="J789" t="str">
        <f>_xlfn.XLOOKUP(orders[[#This Row],[Product ID]],products[Product ID],products[Roast Type])</f>
        <v xml:space="preserve">Medium </v>
      </c>
      <c r="K789" s="2">
        <f>_xlfn.XLOOKUP(orders[[#This Row],[Product ID]],products[Product ID],products[Size kg])</f>
        <v>1</v>
      </c>
      <c r="L789">
        <f>_xlfn.XLOOKUP(orders[[#This Row],[Product ID]],products[Product ID],products[Unit Price])</f>
        <v>13.75</v>
      </c>
      <c r="M789">
        <f>orders[[#This Row],[Unit Price]]*orders[[#This Row],[Quantity]]</f>
        <v>82.5</v>
      </c>
      <c r="N789">
        <f>_xlfn.XLOOKUP(orders[[#This Row],[Product ID]],products[Product ID],products[Profit]) * orders[[#This Row],[Quantity]]</f>
        <v>9.0749999999999993</v>
      </c>
    </row>
    <row r="790" spans="1:14" x14ac:dyDescent="0.3">
      <c r="A790" t="s">
        <v>5985</v>
      </c>
      <c r="B790" s="1">
        <v>44771</v>
      </c>
      <c r="C790" t="s">
        <v>4131</v>
      </c>
      <c r="D790" t="s">
        <v>5209</v>
      </c>
      <c r="E790">
        <v>2</v>
      </c>
      <c r="F790" t="str">
        <f>_xlfn.XLOOKUP(orders[[#This Row],[Customer ID]],customers[Customer ID],customers[Customer Name])</f>
        <v>Kaela Nottram</v>
      </c>
      <c r="G790" t="str">
        <f>IF(_xlfn.XLOOKUP(orders[[#This Row],[Customer ID]],customers[Customer ID],customers[Email])=0,"",_xlfn.XLOOKUP(orders[[#This Row],[Customer ID]],customers[Customer ID],customers[Email]))</f>
        <v>knottramlw@odnoklassniki.ru</v>
      </c>
      <c r="H790" t="str">
        <f>_xlfn.XLOOKUP(orders[[#This Row],[Customer ID]],customers[Customer ID],customers[Country])</f>
        <v>Ireland</v>
      </c>
      <c r="I790" t="str">
        <f>_xlfn.XLOOKUP(orders[[#This Row],[Product ID]],products[Product ID],products[Coffee Type])</f>
        <v>Robusta</v>
      </c>
      <c r="J790" t="str">
        <f>_xlfn.XLOOKUP(orders[[#This Row],[Product ID]],products[Product ID],products[Roast Type])</f>
        <v xml:space="preserve">Medium </v>
      </c>
      <c r="K790" s="2">
        <f>_xlfn.XLOOKUP(orders[[#This Row],[Product ID]],products[Product ID],products[Size kg])</f>
        <v>2.5</v>
      </c>
      <c r="L790">
        <f>_xlfn.XLOOKUP(orders[[#This Row],[Product ID]],products[Product ID],products[Unit Price])</f>
        <v>22.885000000000002</v>
      </c>
      <c r="M790">
        <f>orders[[#This Row],[Unit Price]]*orders[[#This Row],[Quantity]]</f>
        <v>45.77</v>
      </c>
      <c r="N790">
        <f>_xlfn.XLOOKUP(orders[[#This Row],[Product ID]],products[Product ID],products[Profit]) * orders[[#This Row],[Quantity]]</f>
        <v>2.7462</v>
      </c>
    </row>
    <row r="791" spans="1:14" x14ac:dyDescent="0.3">
      <c r="A791" t="s">
        <v>5986</v>
      </c>
      <c r="B791" s="1">
        <v>43485</v>
      </c>
      <c r="C791" t="s">
        <v>4138</v>
      </c>
      <c r="D791" t="s">
        <v>5186</v>
      </c>
      <c r="E791">
        <v>6</v>
      </c>
      <c r="F791" t="str">
        <f>_xlfn.XLOOKUP(orders[[#This Row],[Customer ID]],customers[Customer ID],customers[Customer Name])</f>
        <v>Nobe Buney</v>
      </c>
      <c r="G791" t="str">
        <f>IF(_xlfn.XLOOKUP(orders[[#This Row],[Customer ID]],customers[Customer ID],customers[Email])=0,"",_xlfn.XLOOKUP(orders[[#This Row],[Customer ID]],customers[Customer ID],customers[Email]))</f>
        <v>nbuneylx@jugem.jp</v>
      </c>
      <c r="H791" t="str">
        <f>_xlfn.XLOOKUP(orders[[#This Row],[Customer ID]],customers[Customer ID],customers[Country])</f>
        <v>United States</v>
      </c>
      <c r="I791" t="str">
        <f>_xlfn.XLOOKUP(orders[[#This Row],[Product ID]],products[Product ID],products[Coffee Type])</f>
        <v>Arabica</v>
      </c>
      <c r="J791" t="str">
        <f>_xlfn.XLOOKUP(orders[[#This Row],[Product ID]],products[Product ID],products[Roast Type])</f>
        <v xml:space="preserve">Light </v>
      </c>
      <c r="K791" s="2">
        <f>_xlfn.XLOOKUP(orders[[#This Row],[Product ID]],products[Product ID],products[Size kg])</f>
        <v>1</v>
      </c>
      <c r="L791">
        <f>_xlfn.XLOOKUP(orders[[#This Row],[Product ID]],products[Product ID],products[Unit Price])</f>
        <v>12.95</v>
      </c>
      <c r="M791">
        <f>orders[[#This Row],[Unit Price]]*orders[[#This Row],[Quantity]]</f>
        <v>77.699999999999989</v>
      </c>
      <c r="N791">
        <f>_xlfn.XLOOKUP(orders[[#This Row],[Product ID]],products[Product ID],products[Profit]) * orders[[#This Row],[Quantity]]</f>
        <v>6.9930000000000003</v>
      </c>
    </row>
    <row r="792" spans="1:14" x14ac:dyDescent="0.3">
      <c r="A792" t="s">
        <v>5987</v>
      </c>
      <c r="B792" s="1">
        <v>44613</v>
      </c>
      <c r="C792" t="s">
        <v>4143</v>
      </c>
      <c r="D792" t="s">
        <v>5299</v>
      </c>
      <c r="E792">
        <v>3</v>
      </c>
      <c r="F792" t="str">
        <f>_xlfn.XLOOKUP(orders[[#This Row],[Customer ID]],customers[Customer ID],customers[Customer Name])</f>
        <v>Silvan McShea</v>
      </c>
      <c r="G792" t="str">
        <f>IF(_xlfn.XLOOKUP(orders[[#This Row],[Customer ID]],customers[Customer ID],customers[Email])=0,"",_xlfn.XLOOKUP(orders[[#This Row],[Customer ID]],customers[Customer ID],customers[Email]))</f>
        <v>smcshealy@photobucket.com</v>
      </c>
      <c r="H792" t="str">
        <f>_xlfn.XLOOKUP(orders[[#This Row],[Customer ID]],customers[Customer ID],customers[Country])</f>
        <v>United States</v>
      </c>
      <c r="I792" t="str">
        <f>_xlfn.XLOOKUP(orders[[#This Row],[Product ID]],products[Product ID],products[Coffee Type])</f>
        <v>Arabica</v>
      </c>
      <c r="J792" t="str">
        <f>_xlfn.XLOOKUP(orders[[#This Row],[Product ID]],products[Product ID],products[Roast Type])</f>
        <v xml:space="preserve">Light </v>
      </c>
      <c r="K792" s="2">
        <f>_xlfn.XLOOKUP(orders[[#This Row],[Product ID]],products[Product ID],products[Size kg])</f>
        <v>0.5</v>
      </c>
      <c r="L792">
        <f>_xlfn.XLOOKUP(orders[[#This Row],[Product ID]],products[Product ID],products[Unit Price])</f>
        <v>7.77</v>
      </c>
      <c r="M792">
        <f>orders[[#This Row],[Unit Price]]*orders[[#This Row],[Quantity]]</f>
        <v>23.31</v>
      </c>
      <c r="N792">
        <f>_xlfn.XLOOKUP(orders[[#This Row],[Product ID]],products[Product ID],products[Profit]) * orders[[#This Row],[Quantity]]</f>
        <v>2.0979000000000001</v>
      </c>
    </row>
    <row r="793" spans="1:14" x14ac:dyDescent="0.3">
      <c r="A793" t="s">
        <v>5988</v>
      </c>
      <c r="B793" s="1">
        <v>43954</v>
      </c>
      <c r="C793" t="s">
        <v>4149</v>
      </c>
      <c r="D793" t="s">
        <v>5195</v>
      </c>
      <c r="E793">
        <v>5</v>
      </c>
      <c r="F793" t="str">
        <f>_xlfn.XLOOKUP(orders[[#This Row],[Customer ID]],customers[Customer ID],customers[Customer Name])</f>
        <v>Karylin Huddart</v>
      </c>
      <c r="G793" t="str">
        <f>IF(_xlfn.XLOOKUP(orders[[#This Row],[Customer ID]],customers[Customer ID],customers[Email])=0,"",_xlfn.XLOOKUP(orders[[#This Row],[Customer ID]],customers[Customer ID],customers[Email]))</f>
        <v>khuddartlz@about.com</v>
      </c>
      <c r="H793" t="str">
        <f>_xlfn.XLOOKUP(orders[[#This Row],[Customer ID]],customers[Customer ID],customers[Country])</f>
        <v>United States</v>
      </c>
      <c r="I793" t="str">
        <f>_xlfn.XLOOKUP(orders[[#This Row],[Product ID]],products[Product ID],products[Coffee Type])</f>
        <v>Liberica</v>
      </c>
      <c r="J793" t="str">
        <f>_xlfn.XLOOKUP(orders[[#This Row],[Product ID]],products[Product ID],products[Roast Type])</f>
        <v xml:space="preserve">Light </v>
      </c>
      <c r="K793" s="2">
        <f>_xlfn.XLOOKUP(orders[[#This Row],[Product ID]],products[Product ID],products[Size kg])</f>
        <v>0.2</v>
      </c>
      <c r="L793">
        <f>_xlfn.XLOOKUP(orders[[#This Row],[Product ID]],products[Product ID],products[Unit Price])</f>
        <v>4.7549999999999999</v>
      </c>
      <c r="M793">
        <f>orders[[#This Row],[Unit Price]]*orders[[#This Row],[Quantity]]</f>
        <v>23.774999999999999</v>
      </c>
      <c r="N793">
        <f>_xlfn.XLOOKUP(orders[[#This Row],[Product ID]],products[Product ID],products[Profit]) * orders[[#This Row],[Quantity]]</f>
        <v>3.0905</v>
      </c>
    </row>
    <row r="794" spans="1:14" x14ac:dyDescent="0.3">
      <c r="A794" t="s">
        <v>5989</v>
      </c>
      <c r="B794" s="1">
        <v>43545</v>
      </c>
      <c r="C794" t="s">
        <v>4154</v>
      </c>
      <c r="D794" t="s">
        <v>5232</v>
      </c>
      <c r="E794">
        <v>6</v>
      </c>
      <c r="F794" t="str">
        <f>_xlfn.XLOOKUP(orders[[#This Row],[Customer ID]],customers[Customer ID],customers[Customer Name])</f>
        <v>Jereme Gippes</v>
      </c>
      <c r="G794" t="str">
        <f>IF(_xlfn.XLOOKUP(orders[[#This Row],[Customer ID]],customers[Customer ID],customers[Email])=0,"",_xlfn.XLOOKUP(orders[[#This Row],[Customer ID]],customers[Customer ID],customers[Email]))</f>
        <v>jgippesm0@cloudflare.com</v>
      </c>
      <c r="H794" t="str">
        <f>_xlfn.XLOOKUP(orders[[#This Row],[Customer ID]],customers[Customer ID],customers[Country])</f>
        <v>United Kingdom</v>
      </c>
      <c r="I794" t="str">
        <f>_xlfn.XLOOKUP(orders[[#This Row],[Product ID]],products[Product ID],products[Coffee Type])</f>
        <v>Liberica</v>
      </c>
      <c r="J794" t="str">
        <f>_xlfn.XLOOKUP(orders[[#This Row],[Product ID]],products[Product ID],products[Roast Type])</f>
        <v xml:space="preserve">Medium </v>
      </c>
      <c r="K794" s="2">
        <f>_xlfn.XLOOKUP(orders[[#This Row],[Product ID]],products[Product ID],products[Size kg])</f>
        <v>0.5</v>
      </c>
      <c r="L794">
        <f>_xlfn.XLOOKUP(orders[[#This Row],[Product ID]],products[Product ID],products[Unit Price])</f>
        <v>8.73</v>
      </c>
      <c r="M794">
        <f>orders[[#This Row],[Unit Price]]*orders[[#This Row],[Quantity]]</f>
        <v>52.38</v>
      </c>
      <c r="N794">
        <f>_xlfn.XLOOKUP(orders[[#This Row],[Product ID]],products[Product ID],products[Profit]) * orders[[#This Row],[Quantity]]</f>
        <v>6.8094000000000001</v>
      </c>
    </row>
    <row r="795" spans="1:14" x14ac:dyDescent="0.3">
      <c r="A795" t="s">
        <v>5990</v>
      </c>
      <c r="B795" s="1">
        <v>43629</v>
      </c>
      <c r="C795" t="s">
        <v>4161</v>
      </c>
      <c r="D795" t="s">
        <v>5293</v>
      </c>
      <c r="E795">
        <v>5</v>
      </c>
      <c r="F795" t="str">
        <f>_xlfn.XLOOKUP(orders[[#This Row],[Customer ID]],customers[Customer ID],customers[Customer Name])</f>
        <v>Lukas Whittlesee</v>
      </c>
      <c r="G795" t="str">
        <f>IF(_xlfn.XLOOKUP(orders[[#This Row],[Customer ID]],customers[Customer ID],customers[Email])=0,"",_xlfn.XLOOKUP(orders[[#This Row],[Customer ID]],customers[Customer ID],customers[Email]))</f>
        <v>lwhittleseem1@e-recht24.de</v>
      </c>
      <c r="H795" t="str">
        <f>_xlfn.XLOOKUP(orders[[#This Row],[Customer ID]],customers[Customer ID],customers[Country])</f>
        <v>United States</v>
      </c>
      <c r="I795" t="str">
        <f>_xlfn.XLOOKUP(orders[[#This Row],[Product ID]],products[Product ID],products[Coffee Type])</f>
        <v>Robusta</v>
      </c>
      <c r="J795" t="str">
        <f>_xlfn.XLOOKUP(orders[[#This Row],[Product ID]],products[Product ID],products[Roast Type])</f>
        <v xml:space="preserve">Light </v>
      </c>
      <c r="K795" s="2">
        <f>_xlfn.XLOOKUP(orders[[#This Row],[Product ID]],products[Product ID],products[Size kg])</f>
        <v>0.2</v>
      </c>
      <c r="L795">
        <f>_xlfn.XLOOKUP(orders[[#This Row],[Product ID]],products[Product ID],products[Unit Price])</f>
        <v>3.585</v>
      </c>
      <c r="M795">
        <f>orders[[#This Row],[Unit Price]]*orders[[#This Row],[Quantity]]</f>
        <v>17.925000000000001</v>
      </c>
      <c r="N795">
        <f>_xlfn.XLOOKUP(orders[[#This Row],[Product ID]],products[Product ID],products[Profit]) * orders[[#This Row],[Quantity]]</f>
        <v>1.0755000000000001</v>
      </c>
    </row>
    <row r="796" spans="1:14" x14ac:dyDescent="0.3">
      <c r="A796" t="s">
        <v>5991</v>
      </c>
      <c r="B796" s="1">
        <v>43987</v>
      </c>
      <c r="C796" t="s">
        <v>4166</v>
      </c>
      <c r="D796" t="s">
        <v>5306</v>
      </c>
      <c r="E796">
        <v>5</v>
      </c>
      <c r="F796" t="str">
        <f>_xlfn.XLOOKUP(orders[[#This Row],[Customer ID]],customers[Customer ID],customers[Customer Name])</f>
        <v>Gregorius Trengrove</v>
      </c>
      <c r="G796" t="str">
        <f>IF(_xlfn.XLOOKUP(orders[[#This Row],[Customer ID]],customers[Customer ID],customers[Email])=0,"",_xlfn.XLOOKUP(orders[[#This Row],[Customer ID]],customers[Customer ID],customers[Email]))</f>
        <v>gtrengrovem2@elpais.com</v>
      </c>
      <c r="H796" t="str">
        <f>_xlfn.XLOOKUP(orders[[#This Row],[Customer ID]],customers[Customer ID],customers[Country])</f>
        <v>United States</v>
      </c>
      <c r="I796" t="str">
        <f>_xlfn.XLOOKUP(orders[[#This Row],[Product ID]],products[Product ID],products[Coffee Type])</f>
        <v>Arabica</v>
      </c>
      <c r="J796" t="str">
        <f>_xlfn.XLOOKUP(orders[[#This Row],[Product ID]],products[Product ID],products[Roast Type])</f>
        <v xml:space="preserve">Light </v>
      </c>
      <c r="K796" s="2">
        <f>_xlfn.XLOOKUP(orders[[#This Row],[Product ID]],products[Product ID],products[Size kg])</f>
        <v>2.5</v>
      </c>
      <c r="L796">
        <f>_xlfn.XLOOKUP(orders[[#This Row],[Product ID]],products[Product ID],products[Unit Price])</f>
        <v>29.785</v>
      </c>
      <c r="M796">
        <f>orders[[#This Row],[Unit Price]]*orders[[#This Row],[Quantity]]</f>
        <v>148.92500000000001</v>
      </c>
      <c r="N796">
        <f>_xlfn.XLOOKUP(orders[[#This Row],[Product ID]],products[Product ID],products[Profit]) * orders[[#This Row],[Quantity]]</f>
        <v>13.403</v>
      </c>
    </row>
    <row r="797" spans="1:14" x14ac:dyDescent="0.3">
      <c r="A797" t="s">
        <v>5992</v>
      </c>
      <c r="B797" s="1">
        <v>43540</v>
      </c>
      <c r="C797" t="s">
        <v>4172</v>
      </c>
      <c r="D797" t="s">
        <v>5278</v>
      </c>
      <c r="E797">
        <v>4</v>
      </c>
      <c r="F797" t="str">
        <f>_xlfn.XLOOKUP(orders[[#This Row],[Customer ID]],customers[Customer ID],customers[Customer Name])</f>
        <v>Wright Caldero</v>
      </c>
      <c r="G797" t="str">
        <f>IF(_xlfn.XLOOKUP(orders[[#This Row],[Customer ID]],customers[Customer ID],customers[Email])=0,"",_xlfn.XLOOKUP(orders[[#This Row],[Customer ID]],customers[Customer ID],customers[Email]))</f>
        <v>wcalderom3@stumbleupon.com</v>
      </c>
      <c r="H797" t="str">
        <f>_xlfn.XLOOKUP(orders[[#This Row],[Customer ID]],customers[Customer ID],customers[Country])</f>
        <v>United States</v>
      </c>
      <c r="I797" t="str">
        <f>_xlfn.XLOOKUP(orders[[#This Row],[Product ID]],products[Product ID],products[Coffee Type])</f>
        <v>Robusta</v>
      </c>
      <c r="J797" t="str">
        <f>_xlfn.XLOOKUP(orders[[#This Row],[Product ID]],products[Product ID],products[Roast Type])</f>
        <v xml:space="preserve">Light </v>
      </c>
      <c r="K797" s="2">
        <f>_xlfn.XLOOKUP(orders[[#This Row],[Product ID]],products[Product ID],products[Size kg])</f>
        <v>0.5</v>
      </c>
      <c r="L797">
        <f>_xlfn.XLOOKUP(orders[[#This Row],[Product ID]],products[Product ID],products[Unit Price])</f>
        <v>7.17</v>
      </c>
      <c r="M797">
        <f>orders[[#This Row],[Unit Price]]*orders[[#This Row],[Quantity]]</f>
        <v>28.68</v>
      </c>
      <c r="N797">
        <f>_xlfn.XLOOKUP(orders[[#This Row],[Product ID]],products[Product ID],products[Profit]) * orders[[#This Row],[Quantity]]</f>
        <v>1.7208000000000001</v>
      </c>
    </row>
    <row r="798" spans="1:14" x14ac:dyDescent="0.3">
      <c r="A798" t="s">
        <v>5993</v>
      </c>
      <c r="B798" s="1">
        <v>44533</v>
      </c>
      <c r="C798" t="s">
        <v>4177</v>
      </c>
      <c r="D798" t="s">
        <v>5235</v>
      </c>
      <c r="E798">
        <v>1</v>
      </c>
      <c r="F798" t="str">
        <f>_xlfn.XLOOKUP(orders[[#This Row],[Customer ID]],customers[Customer ID],customers[Customer Name])</f>
        <v>Merell Zanazzi</v>
      </c>
      <c r="G798" t="str">
        <f>IF(_xlfn.XLOOKUP(orders[[#This Row],[Customer ID]],customers[Customer ID],customers[Email])=0,"",_xlfn.XLOOKUP(orders[[#This Row],[Customer ID]],customers[Customer ID],customers[Email]))</f>
        <v/>
      </c>
      <c r="H798" t="str">
        <f>_xlfn.XLOOKUP(orders[[#This Row],[Customer ID]],customers[Customer ID],customers[Country])</f>
        <v>United States</v>
      </c>
      <c r="I798" t="str">
        <f>_xlfn.XLOOKUP(orders[[#This Row],[Product ID]],products[Product ID],products[Coffee Type])</f>
        <v>Liberica</v>
      </c>
      <c r="J798" t="str">
        <f>_xlfn.XLOOKUP(orders[[#This Row],[Product ID]],products[Product ID],products[Roast Type])</f>
        <v xml:space="preserve">Light </v>
      </c>
      <c r="K798" s="2">
        <f>_xlfn.XLOOKUP(orders[[#This Row],[Product ID]],products[Product ID],products[Size kg])</f>
        <v>0.5</v>
      </c>
      <c r="L798">
        <f>_xlfn.XLOOKUP(orders[[#This Row],[Product ID]],products[Product ID],products[Unit Price])</f>
        <v>9.51</v>
      </c>
      <c r="M798">
        <f>orders[[#This Row],[Unit Price]]*orders[[#This Row],[Quantity]]</f>
        <v>9.51</v>
      </c>
      <c r="N798">
        <f>_xlfn.XLOOKUP(orders[[#This Row],[Product ID]],products[Product ID],products[Profit]) * orders[[#This Row],[Quantity]]</f>
        <v>1.2363</v>
      </c>
    </row>
    <row r="799" spans="1:14" x14ac:dyDescent="0.3">
      <c r="A799" t="s">
        <v>5994</v>
      </c>
      <c r="B799" s="1">
        <v>44751</v>
      </c>
      <c r="C799" t="s">
        <v>4181</v>
      </c>
      <c r="D799" t="s">
        <v>5299</v>
      </c>
      <c r="E799">
        <v>4</v>
      </c>
      <c r="F799" t="str">
        <f>_xlfn.XLOOKUP(orders[[#This Row],[Customer ID]],customers[Customer ID],customers[Customer Name])</f>
        <v>Jed Kennicott</v>
      </c>
      <c r="G799" t="str">
        <f>IF(_xlfn.XLOOKUP(orders[[#This Row],[Customer ID]],customers[Customer ID],customers[Email])=0,"",_xlfn.XLOOKUP(orders[[#This Row],[Customer ID]],customers[Customer ID],customers[Email]))</f>
        <v>jkennicottm5@yahoo.co.jp</v>
      </c>
      <c r="H799" t="str">
        <f>_xlfn.XLOOKUP(orders[[#This Row],[Customer ID]],customers[Customer ID],customers[Country])</f>
        <v>United States</v>
      </c>
      <c r="I799" t="str">
        <f>_xlfn.XLOOKUP(orders[[#This Row],[Product ID]],products[Product ID],products[Coffee Type])</f>
        <v>Arabica</v>
      </c>
      <c r="J799" t="str">
        <f>_xlfn.XLOOKUP(orders[[#This Row],[Product ID]],products[Product ID],products[Roast Type])</f>
        <v xml:space="preserve">Light </v>
      </c>
      <c r="K799" s="2">
        <f>_xlfn.XLOOKUP(orders[[#This Row],[Product ID]],products[Product ID],products[Size kg])</f>
        <v>0.5</v>
      </c>
      <c r="L799">
        <f>_xlfn.XLOOKUP(orders[[#This Row],[Product ID]],products[Product ID],products[Unit Price])</f>
        <v>7.77</v>
      </c>
      <c r="M799">
        <f>orders[[#This Row],[Unit Price]]*orders[[#This Row],[Quantity]]</f>
        <v>31.08</v>
      </c>
      <c r="N799">
        <f>_xlfn.XLOOKUP(orders[[#This Row],[Product ID]],products[Product ID],products[Profit]) * orders[[#This Row],[Quantity]]</f>
        <v>2.7972000000000001</v>
      </c>
    </row>
    <row r="800" spans="1:14" x14ac:dyDescent="0.3">
      <c r="A800" t="s">
        <v>5995</v>
      </c>
      <c r="B800" s="1">
        <v>43950</v>
      </c>
      <c r="C800" t="s">
        <v>4186</v>
      </c>
      <c r="D800" t="s">
        <v>5245</v>
      </c>
      <c r="E800">
        <v>3</v>
      </c>
      <c r="F800" t="str">
        <f>_xlfn.XLOOKUP(orders[[#This Row],[Customer ID]],customers[Customer ID],customers[Customer Name])</f>
        <v>Guenevere Ruggen</v>
      </c>
      <c r="G800" t="str">
        <f>IF(_xlfn.XLOOKUP(orders[[#This Row],[Customer ID]],customers[Customer ID],customers[Email])=0,"",_xlfn.XLOOKUP(orders[[#This Row],[Customer ID]],customers[Customer ID],customers[Email]))</f>
        <v>gruggenm6@nymag.com</v>
      </c>
      <c r="H800" t="str">
        <f>_xlfn.XLOOKUP(orders[[#This Row],[Customer ID]],customers[Customer ID],customers[Country])</f>
        <v>United States</v>
      </c>
      <c r="I800" t="str">
        <f>_xlfn.XLOOKUP(orders[[#This Row],[Product ID]],products[Product ID],products[Coffee Type])</f>
        <v>Robusta</v>
      </c>
      <c r="J800" t="str">
        <f>_xlfn.XLOOKUP(orders[[#This Row],[Product ID]],products[Product ID],products[Roast Type])</f>
        <v xml:space="preserve">Dark </v>
      </c>
      <c r="K800" s="2">
        <f>_xlfn.XLOOKUP(orders[[#This Row],[Product ID]],products[Product ID],products[Size kg])</f>
        <v>0.2</v>
      </c>
      <c r="L800">
        <f>_xlfn.XLOOKUP(orders[[#This Row],[Product ID]],products[Product ID],products[Unit Price])</f>
        <v>2.6850000000000001</v>
      </c>
      <c r="M800">
        <f>orders[[#This Row],[Unit Price]]*orders[[#This Row],[Quantity]]</f>
        <v>8.0549999999999997</v>
      </c>
      <c r="N800">
        <f>_xlfn.XLOOKUP(orders[[#This Row],[Product ID]],products[Product ID],products[Profit]) * orders[[#This Row],[Quantity]]</f>
        <v>0.48329999999999995</v>
      </c>
    </row>
    <row r="801" spans="1:14" x14ac:dyDescent="0.3">
      <c r="A801" t="s">
        <v>5996</v>
      </c>
      <c r="B801" s="1">
        <v>44588</v>
      </c>
      <c r="C801" t="s">
        <v>4191</v>
      </c>
      <c r="D801" t="s">
        <v>5327</v>
      </c>
      <c r="E801">
        <v>3</v>
      </c>
      <c r="F801" t="str">
        <f>_xlfn.XLOOKUP(orders[[#This Row],[Customer ID]],customers[Customer ID],customers[Customer Name])</f>
        <v>Gonzales Cicculi</v>
      </c>
      <c r="G801" t="str">
        <f>IF(_xlfn.XLOOKUP(orders[[#This Row],[Customer ID]],customers[Customer ID],customers[Email])=0,"",_xlfn.XLOOKUP(orders[[#This Row],[Customer ID]],customers[Customer ID],customers[Email]))</f>
        <v/>
      </c>
      <c r="H801" t="str">
        <f>_xlfn.XLOOKUP(orders[[#This Row],[Customer ID]],customers[Customer ID],customers[Country])</f>
        <v>United States</v>
      </c>
      <c r="I801" t="str">
        <f>_xlfn.XLOOKUP(orders[[#This Row],[Product ID]],products[Product ID],products[Coffee Type])</f>
        <v>Excelsa</v>
      </c>
      <c r="J801" t="str">
        <f>_xlfn.XLOOKUP(orders[[#This Row],[Product ID]],products[Product ID],products[Roast Type])</f>
        <v xml:space="preserve">Dark </v>
      </c>
      <c r="K801" s="2">
        <f>_xlfn.XLOOKUP(orders[[#This Row],[Product ID]],products[Product ID],products[Size kg])</f>
        <v>1</v>
      </c>
      <c r="L801">
        <f>_xlfn.XLOOKUP(orders[[#This Row],[Product ID]],products[Product ID],products[Unit Price])</f>
        <v>12.15</v>
      </c>
      <c r="M801">
        <f>orders[[#This Row],[Unit Price]]*orders[[#This Row],[Quantity]]</f>
        <v>36.450000000000003</v>
      </c>
      <c r="N801">
        <f>_xlfn.XLOOKUP(orders[[#This Row],[Product ID]],products[Product ID],products[Profit]) * orders[[#This Row],[Quantity]]</f>
        <v>4.0095000000000001</v>
      </c>
    </row>
    <row r="802" spans="1:14" x14ac:dyDescent="0.3">
      <c r="A802" t="s">
        <v>5997</v>
      </c>
      <c r="B802" s="1">
        <v>44240</v>
      </c>
      <c r="C802" t="s">
        <v>4194</v>
      </c>
      <c r="D802" t="s">
        <v>5245</v>
      </c>
      <c r="E802">
        <v>6</v>
      </c>
      <c r="F802" t="str">
        <f>_xlfn.XLOOKUP(orders[[#This Row],[Customer ID]],customers[Customer ID],customers[Customer Name])</f>
        <v>Man Fright</v>
      </c>
      <c r="G802" t="str">
        <f>IF(_xlfn.XLOOKUP(orders[[#This Row],[Customer ID]],customers[Customer ID],customers[Email])=0,"",_xlfn.XLOOKUP(orders[[#This Row],[Customer ID]],customers[Customer ID],customers[Email]))</f>
        <v>mfrightm8@harvard.edu</v>
      </c>
      <c r="H802" t="str">
        <f>_xlfn.XLOOKUP(orders[[#This Row],[Customer ID]],customers[Customer ID],customers[Country])</f>
        <v>Ireland</v>
      </c>
      <c r="I802" t="str">
        <f>_xlfn.XLOOKUP(orders[[#This Row],[Product ID]],products[Product ID],products[Coffee Type])</f>
        <v>Robusta</v>
      </c>
      <c r="J802" t="str">
        <f>_xlfn.XLOOKUP(orders[[#This Row],[Product ID]],products[Product ID],products[Roast Type])</f>
        <v xml:space="preserve">Dark </v>
      </c>
      <c r="K802" s="2">
        <f>_xlfn.XLOOKUP(orders[[#This Row],[Product ID]],products[Product ID],products[Size kg])</f>
        <v>0.2</v>
      </c>
      <c r="L802">
        <f>_xlfn.XLOOKUP(orders[[#This Row],[Product ID]],products[Product ID],products[Unit Price])</f>
        <v>2.6850000000000001</v>
      </c>
      <c r="M802">
        <f>orders[[#This Row],[Unit Price]]*orders[[#This Row],[Quantity]]</f>
        <v>16.11</v>
      </c>
      <c r="N802">
        <f>_xlfn.XLOOKUP(orders[[#This Row],[Product ID]],products[Product ID],products[Profit]) * orders[[#This Row],[Quantity]]</f>
        <v>0.9665999999999999</v>
      </c>
    </row>
    <row r="803" spans="1:14" x14ac:dyDescent="0.3">
      <c r="A803" t="s">
        <v>5998</v>
      </c>
      <c r="B803" s="1">
        <v>44025</v>
      </c>
      <c r="C803" t="s">
        <v>4199</v>
      </c>
      <c r="D803" t="s">
        <v>5205</v>
      </c>
      <c r="E803">
        <v>2</v>
      </c>
      <c r="F803" t="str">
        <f>_xlfn.XLOOKUP(orders[[#This Row],[Customer ID]],customers[Customer ID],customers[Customer Name])</f>
        <v>Boyce Tarte</v>
      </c>
      <c r="G803" t="str">
        <f>IF(_xlfn.XLOOKUP(orders[[#This Row],[Customer ID]],customers[Customer ID],customers[Email])=0,"",_xlfn.XLOOKUP(orders[[#This Row],[Customer ID]],customers[Customer ID],customers[Email]))</f>
        <v>btartem9@aol.com</v>
      </c>
      <c r="H803" t="str">
        <f>_xlfn.XLOOKUP(orders[[#This Row],[Customer ID]],customers[Customer ID],customers[Country])</f>
        <v>United States</v>
      </c>
      <c r="I803" t="str">
        <f>_xlfn.XLOOKUP(orders[[#This Row],[Product ID]],products[Product ID],products[Coffee Type])</f>
        <v>Robusta</v>
      </c>
      <c r="J803" t="str">
        <f>_xlfn.XLOOKUP(orders[[#This Row],[Product ID]],products[Product ID],products[Roast Type])</f>
        <v xml:space="preserve">Dark </v>
      </c>
      <c r="K803" s="2">
        <f>_xlfn.XLOOKUP(orders[[#This Row],[Product ID]],products[Product ID],products[Size kg])</f>
        <v>2.5</v>
      </c>
      <c r="L803">
        <f>_xlfn.XLOOKUP(orders[[#This Row],[Product ID]],products[Product ID],products[Unit Price])</f>
        <v>20.585000000000001</v>
      </c>
      <c r="M803">
        <f>orders[[#This Row],[Unit Price]]*orders[[#This Row],[Quantity]]</f>
        <v>41.17</v>
      </c>
      <c r="N803">
        <f>_xlfn.XLOOKUP(orders[[#This Row],[Product ID]],products[Product ID],products[Profit]) * orders[[#This Row],[Quantity]]</f>
        <v>2.4702000000000002</v>
      </c>
    </row>
    <row r="804" spans="1:14" x14ac:dyDescent="0.3">
      <c r="A804" t="s">
        <v>5999</v>
      </c>
      <c r="B804" s="1">
        <v>43902</v>
      </c>
      <c r="C804" t="s">
        <v>4204</v>
      </c>
      <c r="D804" t="s">
        <v>5245</v>
      </c>
      <c r="E804">
        <v>4</v>
      </c>
      <c r="F804" t="str">
        <f>_xlfn.XLOOKUP(orders[[#This Row],[Customer ID]],customers[Customer ID],customers[Customer Name])</f>
        <v>Caddric Krzysztofiak</v>
      </c>
      <c r="G804" t="str">
        <f>IF(_xlfn.XLOOKUP(orders[[#This Row],[Customer ID]],customers[Customer ID],customers[Email])=0,"",_xlfn.XLOOKUP(orders[[#This Row],[Customer ID]],customers[Customer ID],customers[Email]))</f>
        <v>ckrzysztofiakma@skyrock.com</v>
      </c>
      <c r="H804" t="str">
        <f>_xlfn.XLOOKUP(orders[[#This Row],[Customer ID]],customers[Customer ID],customers[Country])</f>
        <v>United States</v>
      </c>
      <c r="I804" t="str">
        <f>_xlfn.XLOOKUP(orders[[#This Row],[Product ID]],products[Product ID],products[Coffee Type])</f>
        <v>Robusta</v>
      </c>
      <c r="J804" t="str">
        <f>_xlfn.XLOOKUP(orders[[#This Row],[Product ID]],products[Product ID],products[Roast Type])</f>
        <v xml:space="preserve">Dark </v>
      </c>
      <c r="K804" s="2">
        <f>_xlfn.XLOOKUP(orders[[#This Row],[Product ID]],products[Product ID],products[Size kg])</f>
        <v>0.2</v>
      </c>
      <c r="L804">
        <f>_xlfn.XLOOKUP(orders[[#This Row],[Product ID]],products[Product ID],products[Unit Price])</f>
        <v>2.6850000000000001</v>
      </c>
      <c r="M804">
        <f>orders[[#This Row],[Unit Price]]*orders[[#This Row],[Quantity]]</f>
        <v>10.74</v>
      </c>
      <c r="N804">
        <f>_xlfn.XLOOKUP(orders[[#This Row],[Product ID]],products[Product ID],products[Profit]) * orders[[#This Row],[Quantity]]</f>
        <v>0.64439999999999997</v>
      </c>
    </row>
    <row r="805" spans="1:14" x14ac:dyDescent="0.3">
      <c r="A805" t="s">
        <v>6000</v>
      </c>
      <c r="B805" s="1">
        <v>43955</v>
      </c>
      <c r="C805" t="s">
        <v>4210</v>
      </c>
      <c r="D805" t="s">
        <v>5252</v>
      </c>
      <c r="E805">
        <v>4</v>
      </c>
      <c r="F805" t="str">
        <f>_xlfn.XLOOKUP(orders[[#This Row],[Customer ID]],customers[Customer ID],customers[Customer Name])</f>
        <v>Darn Penquet</v>
      </c>
      <c r="G805" t="str">
        <f>IF(_xlfn.XLOOKUP(orders[[#This Row],[Customer ID]],customers[Customer ID],customers[Email])=0,"",_xlfn.XLOOKUP(orders[[#This Row],[Customer ID]],customers[Customer ID],customers[Email]))</f>
        <v>dpenquetmb@diigo.com</v>
      </c>
      <c r="H805" t="str">
        <f>_xlfn.XLOOKUP(orders[[#This Row],[Customer ID]],customers[Customer ID],customers[Country])</f>
        <v>United States</v>
      </c>
      <c r="I805" t="str">
        <f>_xlfn.XLOOKUP(orders[[#This Row],[Product ID]],products[Product ID],products[Coffee Type])</f>
        <v>Excelsa</v>
      </c>
      <c r="J805" t="str">
        <f>_xlfn.XLOOKUP(orders[[#This Row],[Product ID]],products[Product ID],products[Roast Type])</f>
        <v xml:space="preserve">Medium </v>
      </c>
      <c r="K805" s="2">
        <f>_xlfn.XLOOKUP(orders[[#This Row],[Product ID]],products[Product ID],products[Size kg])</f>
        <v>2.5</v>
      </c>
      <c r="L805">
        <f>_xlfn.XLOOKUP(orders[[#This Row],[Product ID]],products[Product ID],products[Unit Price])</f>
        <v>31.625</v>
      </c>
      <c r="M805">
        <f>orders[[#This Row],[Unit Price]]*orders[[#This Row],[Quantity]]</f>
        <v>126.5</v>
      </c>
      <c r="N805">
        <f>_xlfn.XLOOKUP(orders[[#This Row],[Product ID]],products[Product ID],products[Profit]) * orders[[#This Row],[Quantity]]</f>
        <v>13.9148</v>
      </c>
    </row>
    <row r="806" spans="1:14" x14ac:dyDescent="0.3">
      <c r="A806" t="s">
        <v>6001</v>
      </c>
      <c r="B806" s="1">
        <v>44289</v>
      </c>
      <c r="C806" t="s">
        <v>4214</v>
      </c>
      <c r="D806" t="s">
        <v>5297</v>
      </c>
      <c r="E806">
        <v>2</v>
      </c>
      <c r="F806" t="str">
        <f>_xlfn.XLOOKUP(orders[[#This Row],[Customer ID]],customers[Customer ID],customers[Customer Name])</f>
        <v>Jammie Cloke</v>
      </c>
      <c r="G806" t="str">
        <f>IF(_xlfn.XLOOKUP(orders[[#This Row],[Customer ID]],customers[Customer ID],customers[Email])=0,"",_xlfn.XLOOKUP(orders[[#This Row],[Customer ID]],customers[Customer ID],customers[Email]))</f>
        <v/>
      </c>
      <c r="H806" t="str">
        <f>_xlfn.XLOOKUP(orders[[#This Row],[Customer ID]],customers[Customer ID],customers[Country])</f>
        <v>United Kingdom</v>
      </c>
      <c r="I806" t="str">
        <f>_xlfn.XLOOKUP(orders[[#This Row],[Product ID]],products[Product ID],products[Coffee Type])</f>
        <v>Robusta</v>
      </c>
      <c r="J806" t="str">
        <f>_xlfn.XLOOKUP(orders[[#This Row],[Product ID]],products[Product ID],products[Roast Type])</f>
        <v xml:space="preserve">Light </v>
      </c>
      <c r="K806" s="2">
        <f>_xlfn.XLOOKUP(orders[[#This Row],[Product ID]],products[Product ID],products[Size kg])</f>
        <v>1</v>
      </c>
      <c r="L806">
        <f>_xlfn.XLOOKUP(orders[[#This Row],[Product ID]],products[Product ID],products[Unit Price])</f>
        <v>11.95</v>
      </c>
      <c r="M806">
        <f>orders[[#This Row],[Unit Price]]*orders[[#This Row],[Quantity]]</f>
        <v>23.9</v>
      </c>
      <c r="N806">
        <f>_xlfn.XLOOKUP(orders[[#This Row],[Product ID]],products[Product ID],products[Profit]) * orders[[#This Row],[Quantity]]</f>
        <v>1.4339999999999999</v>
      </c>
    </row>
    <row r="807" spans="1:14" x14ac:dyDescent="0.3">
      <c r="A807" t="s">
        <v>6002</v>
      </c>
      <c r="B807" s="1">
        <v>44713</v>
      </c>
      <c r="C807" t="s">
        <v>4218</v>
      </c>
      <c r="D807" t="s">
        <v>5197</v>
      </c>
      <c r="E807">
        <v>1</v>
      </c>
      <c r="F807" t="str">
        <f>_xlfn.XLOOKUP(orders[[#This Row],[Customer ID]],customers[Customer ID],customers[Customer Name])</f>
        <v>Chester Clowton</v>
      </c>
      <c r="G807" t="str">
        <f>IF(_xlfn.XLOOKUP(orders[[#This Row],[Customer ID]],customers[Customer ID],customers[Email])=0,"",_xlfn.XLOOKUP(orders[[#This Row],[Customer ID]],customers[Customer ID],customers[Email]))</f>
        <v/>
      </c>
      <c r="H807" t="str">
        <f>_xlfn.XLOOKUP(orders[[#This Row],[Customer ID]],customers[Customer ID],customers[Country])</f>
        <v>United States</v>
      </c>
      <c r="I807" t="str">
        <f>_xlfn.XLOOKUP(orders[[#This Row],[Product ID]],products[Product ID],products[Coffee Type])</f>
        <v>Robusta</v>
      </c>
      <c r="J807" t="str">
        <f>_xlfn.XLOOKUP(orders[[#This Row],[Product ID]],products[Product ID],products[Roast Type])</f>
        <v xml:space="preserve">Medium </v>
      </c>
      <c r="K807" s="2">
        <f>_xlfn.XLOOKUP(orders[[#This Row],[Product ID]],products[Product ID],products[Size kg])</f>
        <v>0.5</v>
      </c>
      <c r="L807">
        <f>_xlfn.XLOOKUP(orders[[#This Row],[Product ID]],products[Product ID],products[Unit Price])</f>
        <v>5.97</v>
      </c>
      <c r="M807">
        <f>orders[[#This Row],[Unit Price]]*orders[[#This Row],[Quantity]]</f>
        <v>5.97</v>
      </c>
      <c r="N807">
        <f>_xlfn.XLOOKUP(orders[[#This Row],[Product ID]],products[Product ID],products[Profit]) * orders[[#This Row],[Quantity]]</f>
        <v>0.35820000000000002</v>
      </c>
    </row>
    <row r="808" spans="1:14" x14ac:dyDescent="0.3">
      <c r="A808" t="s">
        <v>6003</v>
      </c>
      <c r="B808" s="1">
        <v>44241</v>
      </c>
      <c r="C808" t="s">
        <v>4223</v>
      </c>
      <c r="D808" t="s">
        <v>5207</v>
      </c>
      <c r="E808">
        <v>2</v>
      </c>
      <c r="F808" t="str">
        <f>_xlfn.XLOOKUP(orders[[#This Row],[Customer ID]],customers[Customer ID],customers[Customer Name])</f>
        <v>Kathleen Diable</v>
      </c>
      <c r="G808" t="str">
        <f>IF(_xlfn.XLOOKUP(orders[[#This Row],[Customer ID]],customers[Customer ID],customers[Email])=0,"",_xlfn.XLOOKUP(orders[[#This Row],[Customer ID]],customers[Customer ID],customers[Email]))</f>
        <v/>
      </c>
      <c r="H808" t="str">
        <f>_xlfn.XLOOKUP(orders[[#This Row],[Customer ID]],customers[Customer ID],customers[Country])</f>
        <v>United Kingdom</v>
      </c>
      <c r="I808" t="str">
        <f>_xlfn.XLOOKUP(orders[[#This Row],[Product ID]],products[Product ID],products[Coffee Type])</f>
        <v>Liberica</v>
      </c>
      <c r="J808" t="str">
        <f>_xlfn.XLOOKUP(orders[[#This Row],[Product ID]],products[Product ID],products[Roast Type])</f>
        <v xml:space="preserve">Dark </v>
      </c>
      <c r="K808" s="2">
        <f>_xlfn.XLOOKUP(orders[[#This Row],[Product ID]],products[Product ID],products[Size kg])</f>
        <v>0.2</v>
      </c>
      <c r="L808">
        <f>_xlfn.XLOOKUP(orders[[#This Row],[Product ID]],products[Product ID],products[Unit Price])</f>
        <v>3.8849999999999998</v>
      </c>
      <c r="M808">
        <f>orders[[#This Row],[Unit Price]]*orders[[#This Row],[Quantity]]</f>
        <v>7.77</v>
      </c>
      <c r="N808">
        <f>_xlfn.XLOOKUP(orders[[#This Row],[Product ID]],products[Product ID],products[Profit]) * orders[[#This Row],[Quantity]]</f>
        <v>1.01</v>
      </c>
    </row>
    <row r="809" spans="1:14" x14ac:dyDescent="0.3">
      <c r="A809" t="s">
        <v>6004</v>
      </c>
      <c r="B809" s="1">
        <v>44543</v>
      </c>
      <c r="C809" t="s">
        <v>4226</v>
      </c>
      <c r="D809" t="s">
        <v>5259</v>
      </c>
      <c r="E809">
        <v>3</v>
      </c>
      <c r="F809" t="str">
        <f>_xlfn.XLOOKUP(orders[[#This Row],[Customer ID]],customers[Customer ID],customers[Customer Name])</f>
        <v>Koren Ferretti</v>
      </c>
      <c r="G809" t="str">
        <f>IF(_xlfn.XLOOKUP(orders[[#This Row],[Customer ID]],customers[Customer ID],customers[Email])=0,"",_xlfn.XLOOKUP(orders[[#This Row],[Customer ID]],customers[Customer ID],customers[Email]))</f>
        <v>kferrettimf@huffingtonpost.com</v>
      </c>
      <c r="H809" t="str">
        <f>_xlfn.XLOOKUP(orders[[#This Row],[Customer ID]],customers[Customer ID],customers[Country])</f>
        <v>Ireland</v>
      </c>
      <c r="I809" t="str">
        <f>_xlfn.XLOOKUP(orders[[#This Row],[Product ID]],products[Product ID],products[Coffee Type])</f>
        <v>Liberica</v>
      </c>
      <c r="J809" t="str">
        <f>_xlfn.XLOOKUP(orders[[#This Row],[Product ID]],products[Product ID],products[Roast Type])</f>
        <v xml:space="preserve">Dark </v>
      </c>
      <c r="K809" s="2">
        <f>_xlfn.XLOOKUP(orders[[#This Row],[Product ID]],products[Product ID],products[Size kg])</f>
        <v>0.5</v>
      </c>
      <c r="L809">
        <f>_xlfn.XLOOKUP(orders[[#This Row],[Product ID]],products[Product ID],products[Unit Price])</f>
        <v>7.77</v>
      </c>
      <c r="M809">
        <f>orders[[#This Row],[Unit Price]]*orders[[#This Row],[Quantity]]</f>
        <v>23.31</v>
      </c>
      <c r="N809">
        <f>_xlfn.XLOOKUP(orders[[#This Row],[Product ID]],products[Product ID],products[Profit]) * orders[[#This Row],[Quantity]]</f>
        <v>3.0303</v>
      </c>
    </row>
    <row r="810" spans="1:14" x14ac:dyDescent="0.3">
      <c r="A810" t="s">
        <v>6005</v>
      </c>
      <c r="B810" s="1">
        <v>43868</v>
      </c>
      <c r="C810" t="s">
        <v>4283</v>
      </c>
      <c r="D810" t="s">
        <v>5189</v>
      </c>
      <c r="E810">
        <v>5</v>
      </c>
      <c r="F810" t="str">
        <f>_xlfn.XLOOKUP(orders[[#This Row],[Customer ID]],customers[Customer ID],customers[Customer Name])</f>
        <v>Allis Wilmore</v>
      </c>
      <c r="G810" t="str">
        <f>IF(_xlfn.XLOOKUP(orders[[#This Row],[Customer ID]],customers[Customer ID],customers[Email])=0,"",_xlfn.XLOOKUP(orders[[#This Row],[Customer ID]],customers[Customer ID],customers[Email]))</f>
        <v/>
      </c>
      <c r="H810" t="str">
        <f>_xlfn.XLOOKUP(orders[[#This Row],[Customer ID]],customers[Customer ID],customers[Country])</f>
        <v>United States</v>
      </c>
      <c r="I810" t="str">
        <f>_xlfn.XLOOKUP(orders[[#This Row],[Product ID]],products[Product ID],products[Coffee Type])</f>
        <v>Robusta</v>
      </c>
      <c r="J810" t="str">
        <f>_xlfn.XLOOKUP(orders[[#This Row],[Product ID]],products[Product ID],products[Roast Type])</f>
        <v xml:space="preserve">Light </v>
      </c>
      <c r="K810" s="2">
        <f>_xlfn.XLOOKUP(orders[[#This Row],[Product ID]],products[Product ID],products[Size kg])</f>
        <v>2.5</v>
      </c>
      <c r="L810">
        <f>_xlfn.XLOOKUP(orders[[#This Row],[Product ID]],products[Product ID],products[Unit Price])</f>
        <v>27.484999999999999</v>
      </c>
      <c r="M810">
        <f>orders[[#This Row],[Unit Price]]*orders[[#This Row],[Quantity]]</f>
        <v>137.42500000000001</v>
      </c>
      <c r="N810">
        <f>_xlfn.XLOOKUP(orders[[#This Row],[Product ID]],products[Product ID],products[Profit]) * orders[[#This Row],[Quantity]]</f>
        <v>8.2454999999999998</v>
      </c>
    </row>
    <row r="811" spans="1:14" x14ac:dyDescent="0.3">
      <c r="A811" t="s">
        <v>6006</v>
      </c>
      <c r="B811" s="1">
        <v>44235</v>
      </c>
      <c r="C811" t="s">
        <v>4236</v>
      </c>
      <c r="D811" t="s">
        <v>5245</v>
      </c>
      <c r="E811">
        <v>3</v>
      </c>
      <c r="F811" t="str">
        <f>_xlfn.XLOOKUP(orders[[#This Row],[Customer ID]],customers[Customer ID],customers[Customer Name])</f>
        <v>Chaddie Bennie</v>
      </c>
      <c r="G811" t="str">
        <f>IF(_xlfn.XLOOKUP(orders[[#This Row],[Customer ID]],customers[Customer ID],customers[Email])=0,"",_xlfn.XLOOKUP(orders[[#This Row],[Customer ID]],customers[Customer ID],customers[Email]))</f>
        <v/>
      </c>
      <c r="H811" t="str">
        <f>_xlfn.XLOOKUP(orders[[#This Row],[Customer ID]],customers[Customer ID],customers[Country])</f>
        <v>United States</v>
      </c>
      <c r="I811" t="str">
        <f>_xlfn.XLOOKUP(orders[[#This Row],[Product ID]],products[Product ID],products[Coffee Type])</f>
        <v>Robusta</v>
      </c>
      <c r="J811" t="str">
        <f>_xlfn.XLOOKUP(orders[[#This Row],[Product ID]],products[Product ID],products[Roast Type])</f>
        <v xml:space="preserve">Dark </v>
      </c>
      <c r="K811" s="2">
        <f>_xlfn.XLOOKUP(orders[[#This Row],[Product ID]],products[Product ID],products[Size kg])</f>
        <v>0.2</v>
      </c>
      <c r="L811">
        <f>_xlfn.XLOOKUP(orders[[#This Row],[Product ID]],products[Product ID],products[Unit Price])</f>
        <v>2.6850000000000001</v>
      </c>
      <c r="M811">
        <f>orders[[#This Row],[Unit Price]]*orders[[#This Row],[Quantity]]</f>
        <v>8.0549999999999997</v>
      </c>
      <c r="N811">
        <f>_xlfn.XLOOKUP(orders[[#This Row],[Product ID]],products[Product ID],products[Profit]) * orders[[#This Row],[Quantity]]</f>
        <v>0.48329999999999995</v>
      </c>
    </row>
    <row r="812" spans="1:14" x14ac:dyDescent="0.3">
      <c r="A812" t="s">
        <v>6007</v>
      </c>
      <c r="B812" s="1">
        <v>44054</v>
      </c>
      <c r="C812" t="s">
        <v>4240</v>
      </c>
      <c r="D812" t="s">
        <v>5235</v>
      </c>
      <c r="E812">
        <v>3</v>
      </c>
      <c r="F812" t="str">
        <f>_xlfn.XLOOKUP(orders[[#This Row],[Customer ID]],customers[Customer ID],customers[Customer Name])</f>
        <v>Alberta Balsdone</v>
      </c>
      <c r="G812" t="str">
        <f>IF(_xlfn.XLOOKUP(orders[[#This Row],[Customer ID]],customers[Customer ID],customers[Email])=0,"",_xlfn.XLOOKUP(orders[[#This Row],[Customer ID]],customers[Customer ID],customers[Email]))</f>
        <v>abalsdonemi@toplist.cz</v>
      </c>
      <c r="H812" t="str">
        <f>_xlfn.XLOOKUP(orders[[#This Row],[Customer ID]],customers[Customer ID],customers[Country])</f>
        <v>United States</v>
      </c>
      <c r="I812" t="str">
        <f>_xlfn.XLOOKUP(orders[[#This Row],[Product ID]],products[Product ID],products[Coffee Type])</f>
        <v>Liberica</v>
      </c>
      <c r="J812" t="str">
        <f>_xlfn.XLOOKUP(orders[[#This Row],[Product ID]],products[Product ID],products[Roast Type])</f>
        <v xml:space="preserve">Light </v>
      </c>
      <c r="K812" s="2">
        <f>_xlfn.XLOOKUP(orders[[#This Row],[Product ID]],products[Product ID],products[Size kg])</f>
        <v>0.5</v>
      </c>
      <c r="L812">
        <f>_xlfn.XLOOKUP(orders[[#This Row],[Product ID]],products[Product ID],products[Unit Price])</f>
        <v>9.51</v>
      </c>
      <c r="M812">
        <f>orders[[#This Row],[Unit Price]]*orders[[#This Row],[Quantity]]</f>
        <v>28.53</v>
      </c>
      <c r="N812">
        <f>_xlfn.XLOOKUP(orders[[#This Row],[Product ID]],products[Product ID],products[Profit]) * orders[[#This Row],[Quantity]]</f>
        <v>3.7088999999999999</v>
      </c>
    </row>
    <row r="813" spans="1:14" x14ac:dyDescent="0.3">
      <c r="A813" t="s">
        <v>6008</v>
      </c>
      <c r="B813" s="1">
        <v>44114</v>
      </c>
      <c r="C813" t="s">
        <v>4246</v>
      </c>
      <c r="D813" t="s">
        <v>5221</v>
      </c>
      <c r="E813">
        <v>6</v>
      </c>
      <c r="F813" t="str">
        <f>_xlfn.XLOOKUP(orders[[#This Row],[Customer ID]],customers[Customer ID],customers[Customer Name])</f>
        <v>Brice Romera</v>
      </c>
      <c r="G813" t="str">
        <f>IF(_xlfn.XLOOKUP(orders[[#This Row],[Customer ID]],customers[Customer ID],customers[Email])=0,"",_xlfn.XLOOKUP(orders[[#This Row],[Customer ID]],customers[Customer ID],customers[Email]))</f>
        <v>bromeramj@list-manage.com</v>
      </c>
      <c r="H813" t="str">
        <f>_xlfn.XLOOKUP(orders[[#This Row],[Customer ID]],customers[Customer ID],customers[Country])</f>
        <v>Ireland</v>
      </c>
      <c r="I813" t="str">
        <f>_xlfn.XLOOKUP(orders[[#This Row],[Product ID]],products[Product ID],products[Coffee Type])</f>
        <v>Arabica</v>
      </c>
      <c r="J813" t="str">
        <f>_xlfn.XLOOKUP(orders[[#This Row],[Product ID]],products[Product ID],products[Roast Type])</f>
        <v xml:space="preserve">Medium </v>
      </c>
      <c r="K813" s="2">
        <f>_xlfn.XLOOKUP(orders[[#This Row],[Product ID]],products[Product ID],products[Size kg])</f>
        <v>1</v>
      </c>
      <c r="L813">
        <f>_xlfn.XLOOKUP(orders[[#This Row],[Product ID]],products[Product ID],products[Unit Price])</f>
        <v>11.25</v>
      </c>
      <c r="M813">
        <f>orders[[#This Row],[Unit Price]]*orders[[#This Row],[Quantity]]</f>
        <v>67.5</v>
      </c>
      <c r="N813">
        <f>_xlfn.XLOOKUP(orders[[#This Row],[Product ID]],products[Product ID],products[Profit]) * orders[[#This Row],[Quantity]]</f>
        <v>6.0749999999999993</v>
      </c>
    </row>
    <row r="814" spans="1:14" x14ac:dyDescent="0.3">
      <c r="A814" t="s">
        <v>6008</v>
      </c>
      <c r="B814" s="1">
        <v>44114</v>
      </c>
      <c r="C814" t="s">
        <v>4246</v>
      </c>
      <c r="D814" t="s">
        <v>5250</v>
      </c>
      <c r="E814">
        <v>6</v>
      </c>
      <c r="F814" t="str">
        <f>_xlfn.XLOOKUP(orders[[#This Row],[Customer ID]],customers[Customer ID],customers[Customer Name])</f>
        <v>Brice Romera</v>
      </c>
      <c r="G814" t="str">
        <f>IF(_xlfn.XLOOKUP(orders[[#This Row],[Customer ID]],customers[Customer ID],customers[Email])=0,"",_xlfn.XLOOKUP(orders[[#This Row],[Customer ID]],customers[Customer ID],customers[Email]))</f>
        <v>bromeramj@list-manage.com</v>
      </c>
      <c r="H814" t="str">
        <f>_xlfn.XLOOKUP(orders[[#This Row],[Customer ID]],customers[Customer ID],customers[Country])</f>
        <v>Ireland</v>
      </c>
      <c r="I814" t="str">
        <f>_xlfn.XLOOKUP(orders[[#This Row],[Product ID]],products[Product ID],products[Coffee Type])</f>
        <v>Liberica</v>
      </c>
      <c r="J814" t="str">
        <f>_xlfn.XLOOKUP(orders[[#This Row],[Product ID]],products[Product ID],products[Roast Type])</f>
        <v xml:space="preserve">Dark </v>
      </c>
      <c r="K814" s="2">
        <f>_xlfn.XLOOKUP(orders[[#This Row],[Product ID]],products[Product ID],products[Size kg])</f>
        <v>2.5</v>
      </c>
      <c r="L814">
        <f>_xlfn.XLOOKUP(orders[[#This Row],[Product ID]],products[Product ID],products[Unit Price])</f>
        <v>29.785</v>
      </c>
      <c r="M814">
        <f>orders[[#This Row],[Unit Price]]*orders[[#This Row],[Quantity]]</f>
        <v>178.71</v>
      </c>
      <c r="N814">
        <f>_xlfn.XLOOKUP(orders[[#This Row],[Product ID]],products[Product ID],products[Profit]) * orders[[#This Row],[Quantity]]</f>
        <v>23.231999999999999</v>
      </c>
    </row>
    <row r="815" spans="1:14" x14ac:dyDescent="0.3">
      <c r="A815" t="s">
        <v>6009</v>
      </c>
      <c r="B815" s="1">
        <v>44173</v>
      </c>
      <c r="C815" t="s">
        <v>4259</v>
      </c>
      <c r="D815" t="s">
        <v>5252</v>
      </c>
      <c r="E815">
        <v>1</v>
      </c>
      <c r="F815" t="str">
        <f>_xlfn.XLOOKUP(orders[[#This Row],[Customer ID]],customers[Customer ID],customers[Customer Name])</f>
        <v>Conchita Bryde</v>
      </c>
      <c r="G815" t="str">
        <f>IF(_xlfn.XLOOKUP(orders[[#This Row],[Customer ID]],customers[Customer ID],customers[Email])=0,"",_xlfn.XLOOKUP(orders[[#This Row],[Customer ID]],customers[Customer ID],customers[Email]))</f>
        <v>cbrydeml@tuttocitta.it</v>
      </c>
      <c r="H815" t="str">
        <f>_xlfn.XLOOKUP(orders[[#This Row],[Customer ID]],customers[Customer ID],customers[Country])</f>
        <v>United States</v>
      </c>
      <c r="I815" t="str">
        <f>_xlfn.XLOOKUP(orders[[#This Row],[Product ID]],products[Product ID],products[Coffee Type])</f>
        <v>Excelsa</v>
      </c>
      <c r="J815" t="str">
        <f>_xlfn.XLOOKUP(orders[[#This Row],[Product ID]],products[Product ID],products[Roast Type])</f>
        <v xml:space="preserve">Medium </v>
      </c>
      <c r="K815" s="2">
        <f>_xlfn.XLOOKUP(orders[[#This Row],[Product ID]],products[Product ID],products[Size kg])</f>
        <v>2.5</v>
      </c>
      <c r="L815">
        <f>_xlfn.XLOOKUP(orders[[#This Row],[Product ID]],products[Product ID],products[Unit Price])</f>
        <v>31.625</v>
      </c>
      <c r="M815">
        <f>orders[[#This Row],[Unit Price]]*orders[[#This Row],[Quantity]]</f>
        <v>31.625</v>
      </c>
      <c r="N815">
        <f>_xlfn.XLOOKUP(orders[[#This Row],[Product ID]],products[Product ID],products[Profit]) * orders[[#This Row],[Quantity]]</f>
        <v>3.4786999999999999</v>
      </c>
    </row>
    <row r="816" spans="1:14" x14ac:dyDescent="0.3">
      <c r="A816" t="s">
        <v>6010</v>
      </c>
      <c r="B816" s="1">
        <v>43573</v>
      </c>
      <c r="C816" t="s">
        <v>4264</v>
      </c>
      <c r="D816" t="s">
        <v>5332</v>
      </c>
      <c r="E816">
        <v>2</v>
      </c>
      <c r="F816" t="str">
        <f>_xlfn.XLOOKUP(orders[[#This Row],[Customer ID]],customers[Customer ID],customers[Customer Name])</f>
        <v>Silvanus Enefer</v>
      </c>
      <c r="G816" t="str">
        <f>IF(_xlfn.XLOOKUP(orders[[#This Row],[Customer ID]],customers[Customer ID],customers[Email])=0,"",_xlfn.XLOOKUP(orders[[#This Row],[Customer ID]],customers[Customer ID],customers[Email]))</f>
        <v>senefermm@blog.com</v>
      </c>
      <c r="H816" t="str">
        <f>_xlfn.XLOOKUP(orders[[#This Row],[Customer ID]],customers[Customer ID],customers[Country])</f>
        <v>United States</v>
      </c>
      <c r="I816" t="str">
        <f>_xlfn.XLOOKUP(orders[[#This Row],[Product ID]],products[Product ID],products[Coffee Type])</f>
        <v>Excelsa</v>
      </c>
      <c r="J816" t="str">
        <f>_xlfn.XLOOKUP(orders[[#This Row],[Product ID]],products[Product ID],products[Roast Type])</f>
        <v xml:space="preserve">Light </v>
      </c>
      <c r="K816" s="2">
        <f>_xlfn.XLOOKUP(orders[[#This Row],[Product ID]],products[Product ID],products[Size kg])</f>
        <v>0.2</v>
      </c>
      <c r="L816">
        <f>_xlfn.XLOOKUP(orders[[#This Row],[Product ID]],products[Product ID],products[Unit Price])</f>
        <v>4.4550000000000001</v>
      </c>
      <c r="M816">
        <f>orders[[#This Row],[Unit Price]]*orders[[#This Row],[Quantity]]</f>
        <v>8.91</v>
      </c>
      <c r="N816">
        <f>_xlfn.XLOOKUP(orders[[#This Row],[Product ID]],products[Product ID],products[Profit]) * orders[[#This Row],[Quantity]]</f>
        <v>0.98</v>
      </c>
    </row>
    <row r="817" spans="1:14" x14ac:dyDescent="0.3">
      <c r="A817" t="s">
        <v>6011</v>
      </c>
      <c r="B817" s="1">
        <v>44200</v>
      </c>
      <c r="C817" t="s">
        <v>4269</v>
      </c>
      <c r="D817" t="s">
        <v>5197</v>
      </c>
      <c r="E817">
        <v>6</v>
      </c>
      <c r="F817" t="str">
        <f>_xlfn.XLOOKUP(orders[[#This Row],[Customer ID]],customers[Customer ID],customers[Customer Name])</f>
        <v>Lenci Haggerstone</v>
      </c>
      <c r="G817" t="str">
        <f>IF(_xlfn.XLOOKUP(orders[[#This Row],[Customer ID]],customers[Customer ID],customers[Email])=0,"",_xlfn.XLOOKUP(orders[[#This Row],[Customer ID]],customers[Customer ID],customers[Email]))</f>
        <v>lhaggerstonemn@independent.co.uk</v>
      </c>
      <c r="H817" t="str">
        <f>_xlfn.XLOOKUP(orders[[#This Row],[Customer ID]],customers[Customer ID],customers[Country])</f>
        <v>United States</v>
      </c>
      <c r="I817" t="str">
        <f>_xlfn.XLOOKUP(orders[[#This Row],[Product ID]],products[Product ID],products[Coffee Type])</f>
        <v>Robusta</v>
      </c>
      <c r="J817" t="str">
        <f>_xlfn.XLOOKUP(orders[[#This Row],[Product ID]],products[Product ID],products[Roast Type])</f>
        <v xml:space="preserve">Medium </v>
      </c>
      <c r="K817" s="2">
        <f>_xlfn.XLOOKUP(orders[[#This Row],[Product ID]],products[Product ID],products[Size kg])</f>
        <v>0.5</v>
      </c>
      <c r="L817">
        <f>_xlfn.XLOOKUP(orders[[#This Row],[Product ID]],products[Product ID],products[Unit Price])</f>
        <v>5.97</v>
      </c>
      <c r="M817">
        <f>orders[[#This Row],[Unit Price]]*orders[[#This Row],[Quantity]]</f>
        <v>35.82</v>
      </c>
      <c r="N817">
        <f>_xlfn.XLOOKUP(orders[[#This Row],[Product ID]],products[Product ID],products[Profit]) * orders[[#This Row],[Quantity]]</f>
        <v>2.1492</v>
      </c>
    </row>
    <row r="818" spans="1:14" x14ac:dyDescent="0.3">
      <c r="A818" t="s">
        <v>6012</v>
      </c>
      <c r="B818" s="1">
        <v>43534</v>
      </c>
      <c r="C818" t="s">
        <v>4274</v>
      </c>
      <c r="D818" t="s">
        <v>5235</v>
      </c>
      <c r="E818">
        <v>4</v>
      </c>
      <c r="F818" t="str">
        <f>_xlfn.XLOOKUP(orders[[#This Row],[Customer ID]],customers[Customer ID],customers[Customer Name])</f>
        <v>Marvin Gundry</v>
      </c>
      <c r="G818" t="str">
        <f>IF(_xlfn.XLOOKUP(orders[[#This Row],[Customer ID]],customers[Customer ID],customers[Email])=0,"",_xlfn.XLOOKUP(orders[[#This Row],[Customer ID]],customers[Customer ID],customers[Email]))</f>
        <v>mgundrymo@omniture.com</v>
      </c>
      <c r="H818" t="str">
        <f>_xlfn.XLOOKUP(orders[[#This Row],[Customer ID]],customers[Customer ID],customers[Country])</f>
        <v>Ireland</v>
      </c>
      <c r="I818" t="str">
        <f>_xlfn.XLOOKUP(orders[[#This Row],[Product ID]],products[Product ID],products[Coffee Type])</f>
        <v>Liberica</v>
      </c>
      <c r="J818" t="str">
        <f>_xlfn.XLOOKUP(orders[[#This Row],[Product ID]],products[Product ID],products[Roast Type])</f>
        <v xml:space="preserve">Light </v>
      </c>
      <c r="K818" s="2">
        <f>_xlfn.XLOOKUP(orders[[#This Row],[Product ID]],products[Product ID],products[Size kg])</f>
        <v>0.5</v>
      </c>
      <c r="L818">
        <f>_xlfn.XLOOKUP(orders[[#This Row],[Product ID]],products[Product ID],products[Unit Price])</f>
        <v>9.51</v>
      </c>
      <c r="M818">
        <f>orders[[#This Row],[Unit Price]]*orders[[#This Row],[Quantity]]</f>
        <v>38.04</v>
      </c>
      <c r="N818">
        <f>_xlfn.XLOOKUP(orders[[#This Row],[Product ID]],products[Product ID],products[Profit]) * orders[[#This Row],[Quantity]]</f>
        <v>4.9451999999999998</v>
      </c>
    </row>
    <row r="819" spans="1:14" x14ac:dyDescent="0.3">
      <c r="A819" t="s">
        <v>6013</v>
      </c>
      <c r="B819" s="1">
        <v>43798</v>
      </c>
      <c r="C819" t="s">
        <v>4279</v>
      </c>
      <c r="D819" t="s">
        <v>5259</v>
      </c>
      <c r="E819">
        <v>2</v>
      </c>
      <c r="F819" t="str">
        <f>_xlfn.XLOOKUP(orders[[#This Row],[Customer ID]],customers[Customer ID],customers[Customer Name])</f>
        <v>Bayard Wellan</v>
      </c>
      <c r="G819" t="str">
        <f>IF(_xlfn.XLOOKUP(orders[[#This Row],[Customer ID]],customers[Customer ID],customers[Email])=0,"",_xlfn.XLOOKUP(orders[[#This Row],[Customer ID]],customers[Customer ID],customers[Email]))</f>
        <v>bwellanmp@cafepress.com</v>
      </c>
      <c r="H819" t="str">
        <f>_xlfn.XLOOKUP(orders[[#This Row],[Customer ID]],customers[Customer ID],customers[Country])</f>
        <v>United States</v>
      </c>
      <c r="I819" t="str">
        <f>_xlfn.XLOOKUP(orders[[#This Row],[Product ID]],products[Product ID],products[Coffee Type])</f>
        <v>Liberica</v>
      </c>
      <c r="J819" t="str">
        <f>_xlfn.XLOOKUP(orders[[#This Row],[Product ID]],products[Product ID],products[Roast Type])</f>
        <v xml:space="preserve">Dark </v>
      </c>
      <c r="K819" s="2">
        <f>_xlfn.XLOOKUP(orders[[#This Row],[Product ID]],products[Product ID],products[Size kg])</f>
        <v>0.5</v>
      </c>
      <c r="L819">
        <f>_xlfn.XLOOKUP(orders[[#This Row],[Product ID]],products[Product ID],products[Unit Price])</f>
        <v>7.77</v>
      </c>
      <c r="M819">
        <f>orders[[#This Row],[Unit Price]]*orders[[#This Row],[Quantity]]</f>
        <v>15.54</v>
      </c>
      <c r="N819">
        <f>_xlfn.XLOOKUP(orders[[#This Row],[Product ID]],products[Product ID],products[Profit]) * orders[[#This Row],[Quantity]]</f>
        <v>2.0202</v>
      </c>
    </row>
    <row r="820" spans="1:14" x14ac:dyDescent="0.3">
      <c r="A820" t="s">
        <v>6014</v>
      </c>
      <c r="B820" s="1">
        <v>44761</v>
      </c>
      <c r="C820" t="s">
        <v>4283</v>
      </c>
      <c r="D820" t="s">
        <v>5264</v>
      </c>
      <c r="E820">
        <v>5</v>
      </c>
      <c r="F820" t="str">
        <f>_xlfn.XLOOKUP(orders[[#This Row],[Customer ID]],customers[Customer ID],customers[Customer Name])</f>
        <v>Allis Wilmore</v>
      </c>
      <c r="G820" t="str">
        <f>IF(_xlfn.XLOOKUP(orders[[#This Row],[Customer ID]],customers[Customer ID],customers[Email])=0,"",_xlfn.XLOOKUP(orders[[#This Row],[Customer ID]],customers[Customer ID],customers[Email]))</f>
        <v/>
      </c>
      <c r="H820" t="str">
        <f>_xlfn.XLOOKUP(orders[[#This Row],[Customer ID]],customers[Customer ID],customers[Country])</f>
        <v>United States</v>
      </c>
      <c r="I820" t="str">
        <f>_xlfn.XLOOKUP(orders[[#This Row],[Product ID]],products[Product ID],products[Coffee Type])</f>
        <v>Liberica</v>
      </c>
      <c r="J820" t="str">
        <f>_xlfn.XLOOKUP(orders[[#This Row],[Product ID]],products[Product ID],products[Roast Type])</f>
        <v xml:space="preserve">Light </v>
      </c>
      <c r="K820" s="2">
        <f>_xlfn.XLOOKUP(orders[[#This Row],[Product ID]],products[Product ID],products[Size kg])</f>
        <v>1</v>
      </c>
      <c r="L820">
        <f>_xlfn.XLOOKUP(orders[[#This Row],[Product ID]],products[Product ID],products[Unit Price])</f>
        <v>15.85</v>
      </c>
      <c r="M820">
        <f>orders[[#This Row],[Unit Price]]*orders[[#This Row],[Quantity]]</f>
        <v>79.25</v>
      </c>
      <c r="N820">
        <f>_xlfn.XLOOKUP(orders[[#This Row],[Product ID]],products[Product ID],products[Profit]) * orders[[#This Row],[Quantity]]</f>
        <v>10.302500000000002</v>
      </c>
    </row>
    <row r="821" spans="1:14" x14ac:dyDescent="0.3">
      <c r="A821" t="s">
        <v>6015</v>
      </c>
      <c r="B821" s="1">
        <v>44008</v>
      </c>
      <c r="C821" t="s">
        <v>4287</v>
      </c>
      <c r="D821" t="s">
        <v>5195</v>
      </c>
      <c r="E821">
        <v>1</v>
      </c>
      <c r="F821" t="str">
        <f>_xlfn.XLOOKUP(orders[[#This Row],[Customer ID]],customers[Customer ID],customers[Customer Name])</f>
        <v>Caddric Atcheson</v>
      </c>
      <c r="G821" t="str">
        <f>IF(_xlfn.XLOOKUP(orders[[#This Row],[Customer ID]],customers[Customer ID],customers[Email])=0,"",_xlfn.XLOOKUP(orders[[#This Row],[Customer ID]],customers[Customer ID],customers[Email]))</f>
        <v>catchesonmr@xinhuanet.com</v>
      </c>
      <c r="H821" t="str">
        <f>_xlfn.XLOOKUP(orders[[#This Row],[Customer ID]],customers[Customer ID],customers[Country])</f>
        <v>United States</v>
      </c>
      <c r="I821" t="str">
        <f>_xlfn.XLOOKUP(orders[[#This Row],[Product ID]],products[Product ID],products[Coffee Type])</f>
        <v>Liberica</v>
      </c>
      <c r="J821" t="str">
        <f>_xlfn.XLOOKUP(orders[[#This Row],[Product ID]],products[Product ID],products[Roast Type])</f>
        <v xml:space="preserve">Light </v>
      </c>
      <c r="K821" s="2">
        <f>_xlfn.XLOOKUP(orders[[#This Row],[Product ID]],products[Product ID],products[Size kg])</f>
        <v>0.2</v>
      </c>
      <c r="L821">
        <f>_xlfn.XLOOKUP(orders[[#This Row],[Product ID]],products[Product ID],products[Unit Price])</f>
        <v>4.7549999999999999</v>
      </c>
      <c r="M821">
        <f>orders[[#This Row],[Unit Price]]*orders[[#This Row],[Quantity]]</f>
        <v>4.7549999999999999</v>
      </c>
      <c r="N821">
        <f>_xlfn.XLOOKUP(orders[[#This Row],[Product ID]],products[Product ID],products[Profit]) * orders[[#This Row],[Quantity]]</f>
        <v>0.61809999999999998</v>
      </c>
    </row>
    <row r="822" spans="1:14" x14ac:dyDescent="0.3">
      <c r="A822" t="s">
        <v>6016</v>
      </c>
      <c r="B822" s="1">
        <v>43510</v>
      </c>
      <c r="C822" t="s">
        <v>4292</v>
      </c>
      <c r="D822" t="s">
        <v>5188</v>
      </c>
      <c r="E822">
        <v>4</v>
      </c>
      <c r="F822" t="str">
        <f>_xlfn.XLOOKUP(orders[[#This Row],[Customer ID]],customers[Customer ID],customers[Customer Name])</f>
        <v>Eustace Stenton</v>
      </c>
      <c r="G822" t="str">
        <f>IF(_xlfn.XLOOKUP(orders[[#This Row],[Customer ID]],customers[Customer ID],customers[Email])=0,"",_xlfn.XLOOKUP(orders[[#This Row],[Customer ID]],customers[Customer ID],customers[Email]))</f>
        <v>estentonms@google.it</v>
      </c>
      <c r="H822" t="str">
        <f>_xlfn.XLOOKUP(orders[[#This Row],[Customer ID]],customers[Customer ID],customers[Country])</f>
        <v>United States</v>
      </c>
      <c r="I822" t="str">
        <f>_xlfn.XLOOKUP(orders[[#This Row],[Product ID]],products[Product ID],products[Coffee Type])</f>
        <v>Excelsa</v>
      </c>
      <c r="J822" t="str">
        <f>_xlfn.XLOOKUP(orders[[#This Row],[Product ID]],products[Product ID],products[Roast Type])</f>
        <v xml:space="preserve">Medium </v>
      </c>
      <c r="K822" s="2">
        <f>_xlfn.XLOOKUP(orders[[#This Row],[Product ID]],products[Product ID],products[Size kg])</f>
        <v>1</v>
      </c>
      <c r="L822">
        <f>_xlfn.XLOOKUP(orders[[#This Row],[Product ID]],products[Product ID],products[Unit Price])</f>
        <v>13.75</v>
      </c>
      <c r="M822">
        <f>orders[[#This Row],[Unit Price]]*orders[[#This Row],[Quantity]]</f>
        <v>55</v>
      </c>
      <c r="N822">
        <f>_xlfn.XLOOKUP(orders[[#This Row],[Product ID]],products[Product ID],products[Profit]) * orders[[#This Row],[Quantity]]</f>
        <v>6.05</v>
      </c>
    </row>
    <row r="823" spans="1:14" x14ac:dyDescent="0.3">
      <c r="A823" t="s">
        <v>6017</v>
      </c>
      <c r="B823" s="1">
        <v>44144</v>
      </c>
      <c r="C823" t="s">
        <v>4297</v>
      </c>
      <c r="D823" t="s">
        <v>5272</v>
      </c>
      <c r="E823">
        <v>5</v>
      </c>
      <c r="F823" t="str">
        <f>_xlfn.XLOOKUP(orders[[#This Row],[Customer ID]],customers[Customer ID],customers[Customer Name])</f>
        <v>Ericka Tripp</v>
      </c>
      <c r="G823" t="str">
        <f>IF(_xlfn.XLOOKUP(orders[[#This Row],[Customer ID]],customers[Customer ID],customers[Email])=0,"",_xlfn.XLOOKUP(orders[[#This Row],[Customer ID]],customers[Customer ID],customers[Email]))</f>
        <v>etrippmt@wp.com</v>
      </c>
      <c r="H823" t="str">
        <f>_xlfn.XLOOKUP(orders[[#This Row],[Customer ID]],customers[Customer ID],customers[Country])</f>
        <v>United States</v>
      </c>
      <c r="I823" t="str">
        <f>_xlfn.XLOOKUP(orders[[#This Row],[Product ID]],products[Product ID],products[Coffee Type])</f>
        <v>Robusta</v>
      </c>
      <c r="J823" t="str">
        <f>_xlfn.XLOOKUP(orders[[#This Row],[Product ID]],products[Product ID],products[Roast Type])</f>
        <v xml:space="preserve">Dark </v>
      </c>
      <c r="K823" s="2">
        <f>_xlfn.XLOOKUP(orders[[#This Row],[Product ID]],products[Product ID],products[Size kg])</f>
        <v>0.5</v>
      </c>
      <c r="L823">
        <f>_xlfn.XLOOKUP(orders[[#This Row],[Product ID]],products[Product ID],products[Unit Price])</f>
        <v>5.37</v>
      </c>
      <c r="M823">
        <f>orders[[#This Row],[Unit Price]]*orders[[#This Row],[Quantity]]</f>
        <v>26.85</v>
      </c>
      <c r="N823">
        <f>_xlfn.XLOOKUP(orders[[#This Row],[Product ID]],products[Product ID],products[Profit]) * orders[[#This Row],[Quantity]]</f>
        <v>1.611</v>
      </c>
    </row>
    <row r="824" spans="1:14" x14ac:dyDescent="0.3">
      <c r="A824" t="s">
        <v>6018</v>
      </c>
      <c r="B824" s="1">
        <v>43585</v>
      </c>
      <c r="C824" t="s">
        <v>4302</v>
      </c>
      <c r="D824" t="s">
        <v>5202</v>
      </c>
      <c r="E824">
        <v>4</v>
      </c>
      <c r="F824" t="str">
        <f>_xlfn.XLOOKUP(orders[[#This Row],[Customer ID]],customers[Customer ID],customers[Customer Name])</f>
        <v>Lyndsey MacManus</v>
      </c>
      <c r="G824" t="str">
        <f>IF(_xlfn.XLOOKUP(orders[[#This Row],[Customer ID]],customers[Customer ID],customers[Email])=0,"",_xlfn.XLOOKUP(orders[[#This Row],[Customer ID]],customers[Customer ID],customers[Email]))</f>
        <v>lmacmanusmu@imdb.com</v>
      </c>
      <c r="H824" t="str">
        <f>_xlfn.XLOOKUP(orders[[#This Row],[Customer ID]],customers[Customer ID],customers[Country])</f>
        <v>United States</v>
      </c>
      <c r="I824" t="str">
        <f>_xlfn.XLOOKUP(orders[[#This Row],[Product ID]],products[Product ID],products[Coffee Type])</f>
        <v>Excelsa</v>
      </c>
      <c r="J824" t="str">
        <f>_xlfn.XLOOKUP(orders[[#This Row],[Product ID]],products[Product ID],products[Roast Type])</f>
        <v xml:space="preserve">Light </v>
      </c>
      <c r="K824" s="2">
        <f>_xlfn.XLOOKUP(orders[[#This Row],[Product ID]],products[Product ID],products[Size kg])</f>
        <v>2.5</v>
      </c>
      <c r="L824">
        <f>_xlfn.XLOOKUP(orders[[#This Row],[Product ID]],products[Product ID],products[Unit Price])</f>
        <v>34.155000000000001</v>
      </c>
      <c r="M824">
        <f>orders[[#This Row],[Unit Price]]*orders[[#This Row],[Quantity]]</f>
        <v>136.62</v>
      </c>
      <c r="N824">
        <f>_xlfn.XLOOKUP(orders[[#This Row],[Product ID]],products[Product ID],products[Profit]) * orders[[#This Row],[Quantity]]</f>
        <v>15.028</v>
      </c>
    </row>
    <row r="825" spans="1:14" x14ac:dyDescent="0.3">
      <c r="A825" t="s">
        <v>6019</v>
      </c>
      <c r="B825" s="1">
        <v>44134</v>
      </c>
      <c r="C825" t="s">
        <v>4308</v>
      </c>
      <c r="D825" t="s">
        <v>5264</v>
      </c>
      <c r="E825">
        <v>3</v>
      </c>
      <c r="F825" t="str">
        <f>_xlfn.XLOOKUP(orders[[#This Row],[Customer ID]],customers[Customer ID],customers[Customer Name])</f>
        <v>Tess Benediktovich</v>
      </c>
      <c r="G825" t="str">
        <f>IF(_xlfn.XLOOKUP(orders[[#This Row],[Customer ID]],customers[Customer ID],customers[Email])=0,"",_xlfn.XLOOKUP(orders[[#This Row],[Customer ID]],customers[Customer ID],customers[Email]))</f>
        <v>tbenediktovichmv@ebay.com</v>
      </c>
      <c r="H825" t="str">
        <f>_xlfn.XLOOKUP(orders[[#This Row],[Customer ID]],customers[Customer ID],customers[Country])</f>
        <v>United States</v>
      </c>
      <c r="I825" t="str">
        <f>_xlfn.XLOOKUP(orders[[#This Row],[Product ID]],products[Product ID],products[Coffee Type])</f>
        <v>Liberica</v>
      </c>
      <c r="J825" t="str">
        <f>_xlfn.XLOOKUP(orders[[#This Row],[Product ID]],products[Product ID],products[Roast Type])</f>
        <v xml:space="preserve">Light </v>
      </c>
      <c r="K825" s="2">
        <f>_xlfn.XLOOKUP(orders[[#This Row],[Product ID]],products[Product ID],products[Size kg])</f>
        <v>1</v>
      </c>
      <c r="L825">
        <f>_xlfn.XLOOKUP(orders[[#This Row],[Product ID]],products[Product ID],products[Unit Price])</f>
        <v>15.85</v>
      </c>
      <c r="M825">
        <f>orders[[#This Row],[Unit Price]]*orders[[#This Row],[Quantity]]</f>
        <v>47.55</v>
      </c>
      <c r="N825">
        <f>_xlfn.XLOOKUP(orders[[#This Row],[Product ID]],products[Product ID],products[Profit]) * orders[[#This Row],[Quantity]]</f>
        <v>6.1815000000000007</v>
      </c>
    </row>
    <row r="826" spans="1:14" x14ac:dyDescent="0.3">
      <c r="A826" t="s">
        <v>6020</v>
      </c>
      <c r="B826" s="1">
        <v>43781</v>
      </c>
      <c r="C826" t="s">
        <v>4314</v>
      </c>
      <c r="D826" t="s">
        <v>5211</v>
      </c>
      <c r="E826">
        <v>5</v>
      </c>
      <c r="F826" t="str">
        <f>_xlfn.XLOOKUP(orders[[#This Row],[Customer ID]],customers[Customer ID],customers[Customer Name])</f>
        <v>Correy Bourner</v>
      </c>
      <c r="G826" t="str">
        <f>IF(_xlfn.XLOOKUP(orders[[#This Row],[Customer ID]],customers[Customer ID],customers[Email])=0,"",_xlfn.XLOOKUP(orders[[#This Row],[Customer ID]],customers[Customer ID],customers[Email]))</f>
        <v>cbournermw@chronoengine.com</v>
      </c>
      <c r="H826" t="str">
        <f>_xlfn.XLOOKUP(orders[[#This Row],[Customer ID]],customers[Customer ID],customers[Country])</f>
        <v>United States</v>
      </c>
      <c r="I826" t="str">
        <f>_xlfn.XLOOKUP(orders[[#This Row],[Product ID]],products[Product ID],products[Coffee Type])</f>
        <v>Arabica</v>
      </c>
      <c r="J826" t="str">
        <f>_xlfn.XLOOKUP(orders[[#This Row],[Product ID]],products[Product ID],products[Roast Type])</f>
        <v xml:space="preserve">Medium </v>
      </c>
      <c r="K826" s="2">
        <f>_xlfn.XLOOKUP(orders[[#This Row],[Product ID]],products[Product ID],products[Size kg])</f>
        <v>0.2</v>
      </c>
      <c r="L826">
        <f>_xlfn.XLOOKUP(orders[[#This Row],[Product ID]],products[Product ID],products[Unit Price])</f>
        <v>3.375</v>
      </c>
      <c r="M826">
        <f>orders[[#This Row],[Unit Price]]*orders[[#This Row],[Quantity]]</f>
        <v>16.875</v>
      </c>
      <c r="N826">
        <f>_xlfn.XLOOKUP(orders[[#This Row],[Product ID]],products[Product ID],products[Profit]) * orders[[#This Row],[Quantity]]</f>
        <v>1.5185000000000002</v>
      </c>
    </row>
    <row r="827" spans="1:14" x14ac:dyDescent="0.3">
      <c r="A827" t="s">
        <v>6021</v>
      </c>
      <c r="B827" s="1">
        <v>44603</v>
      </c>
      <c r="C827" t="s">
        <v>4349</v>
      </c>
      <c r="D827" t="s">
        <v>5200</v>
      </c>
      <c r="E827">
        <v>3</v>
      </c>
      <c r="F827" t="str">
        <f>_xlfn.XLOOKUP(orders[[#This Row],[Customer ID]],customers[Customer ID],customers[Customer Name])</f>
        <v>Odelia Skerme</v>
      </c>
      <c r="G827" t="str">
        <f>IF(_xlfn.XLOOKUP(orders[[#This Row],[Customer ID]],customers[Customer ID],customers[Email])=0,"",_xlfn.XLOOKUP(orders[[#This Row],[Customer ID]],customers[Customer ID],customers[Email]))</f>
        <v>oskermen3@hatena.ne.jp</v>
      </c>
      <c r="H827" t="str">
        <f>_xlfn.XLOOKUP(orders[[#This Row],[Customer ID]],customers[Customer ID],customers[Country])</f>
        <v>United States</v>
      </c>
      <c r="I827" t="str">
        <f>_xlfn.XLOOKUP(orders[[#This Row],[Product ID]],products[Product ID],products[Coffee Type])</f>
        <v>Arabica</v>
      </c>
      <c r="J827" t="str">
        <f>_xlfn.XLOOKUP(orders[[#This Row],[Product ID]],products[Product ID],products[Roast Type])</f>
        <v xml:space="preserve">Dark </v>
      </c>
      <c r="K827" s="2">
        <f>_xlfn.XLOOKUP(orders[[#This Row],[Product ID]],products[Product ID],products[Size kg])</f>
        <v>1</v>
      </c>
      <c r="L827">
        <f>_xlfn.XLOOKUP(orders[[#This Row],[Product ID]],products[Product ID],products[Unit Price])</f>
        <v>9.9499999999999993</v>
      </c>
      <c r="M827">
        <f>orders[[#This Row],[Unit Price]]*orders[[#This Row],[Quantity]]</f>
        <v>29.849999999999998</v>
      </c>
      <c r="N827">
        <f>_xlfn.XLOOKUP(orders[[#This Row],[Product ID]],products[Product ID],products[Profit]) * orders[[#This Row],[Quantity]]</f>
        <v>2.6864999999999997</v>
      </c>
    </row>
    <row r="828" spans="1:14" x14ac:dyDescent="0.3">
      <c r="A828" t="s">
        <v>6022</v>
      </c>
      <c r="B828" s="1">
        <v>44283</v>
      </c>
      <c r="C828" t="s">
        <v>4323</v>
      </c>
      <c r="D828" t="s">
        <v>5184</v>
      </c>
      <c r="E828">
        <v>5</v>
      </c>
      <c r="F828" t="str">
        <f>_xlfn.XLOOKUP(orders[[#This Row],[Customer ID]],customers[Customer ID],customers[Customer Name])</f>
        <v>Kandy Heddan</v>
      </c>
      <c r="G828" t="str">
        <f>IF(_xlfn.XLOOKUP(orders[[#This Row],[Customer ID]],customers[Customer ID],customers[Email])=0,"",_xlfn.XLOOKUP(orders[[#This Row],[Customer ID]],customers[Customer ID],customers[Email]))</f>
        <v>kheddanmy@icq.com</v>
      </c>
      <c r="H828" t="str">
        <f>_xlfn.XLOOKUP(orders[[#This Row],[Customer ID]],customers[Customer ID],customers[Country])</f>
        <v>United States</v>
      </c>
      <c r="I828" t="str">
        <f>_xlfn.XLOOKUP(orders[[#This Row],[Product ID]],products[Product ID],products[Coffee Type])</f>
        <v>Excelsa</v>
      </c>
      <c r="J828" t="str">
        <f>_xlfn.XLOOKUP(orders[[#This Row],[Product ID]],products[Product ID],products[Roast Type])</f>
        <v xml:space="preserve">Medium </v>
      </c>
      <c r="K828" s="2">
        <f>_xlfn.XLOOKUP(orders[[#This Row],[Product ID]],products[Product ID],products[Size kg])</f>
        <v>0.5</v>
      </c>
      <c r="L828">
        <f>_xlfn.XLOOKUP(orders[[#This Row],[Product ID]],products[Product ID],products[Unit Price])</f>
        <v>8.25</v>
      </c>
      <c r="M828">
        <f>orders[[#This Row],[Unit Price]]*orders[[#This Row],[Quantity]]</f>
        <v>41.25</v>
      </c>
      <c r="N828">
        <f>_xlfn.XLOOKUP(orders[[#This Row],[Product ID]],products[Product ID],products[Profit]) * orders[[#This Row],[Quantity]]</f>
        <v>4.5374999999999996</v>
      </c>
    </row>
    <row r="829" spans="1:14" x14ac:dyDescent="0.3">
      <c r="A829" t="s">
        <v>6023</v>
      </c>
      <c r="B829" s="1">
        <v>44540</v>
      </c>
      <c r="C829" t="s">
        <v>4328</v>
      </c>
      <c r="D829" t="s">
        <v>5223</v>
      </c>
      <c r="E829">
        <v>5</v>
      </c>
      <c r="F829" t="str">
        <f>_xlfn.XLOOKUP(orders[[#This Row],[Customer ID]],customers[Customer ID],customers[Customer Name])</f>
        <v>Ibby Charters</v>
      </c>
      <c r="G829" t="str">
        <f>IF(_xlfn.XLOOKUP(orders[[#This Row],[Customer ID]],customers[Customer ID],customers[Email])=0,"",_xlfn.XLOOKUP(orders[[#This Row],[Customer ID]],customers[Customer ID],customers[Email]))</f>
        <v>ichartersmz@abc.net.au</v>
      </c>
      <c r="H829" t="str">
        <f>_xlfn.XLOOKUP(orders[[#This Row],[Customer ID]],customers[Customer ID],customers[Country])</f>
        <v>United States</v>
      </c>
      <c r="I829" t="str">
        <f>_xlfn.XLOOKUP(orders[[#This Row],[Product ID]],products[Product ID],products[Coffee Type])</f>
        <v>Excelsa</v>
      </c>
      <c r="J829" t="str">
        <f>_xlfn.XLOOKUP(orders[[#This Row],[Product ID]],products[Product ID],products[Roast Type])</f>
        <v xml:space="preserve">Medium </v>
      </c>
      <c r="K829" s="2">
        <f>_xlfn.XLOOKUP(orders[[#This Row],[Product ID]],products[Product ID],products[Size kg])</f>
        <v>0.2</v>
      </c>
      <c r="L829">
        <f>_xlfn.XLOOKUP(orders[[#This Row],[Product ID]],products[Product ID],products[Unit Price])</f>
        <v>4.125</v>
      </c>
      <c r="M829">
        <f>orders[[#This Row],[Unit Price]]*orders[[#This Row],[Quantity]]</f>
        <v>20.625</v>
      </c>
      <c r="N829">
        <f>_xlfn.XLOOKUP(orders[[#This Row],[Product ID]],products[Product ID],products[Profit]) * orders[[#This Row],[Quantity]]</f>
        <v>2.2685</v>
      </c>
    </row>
    <row r="830" spans="1:14" x14ac:dyDescent="0.3">
      <c r="A830" t="s">
        <v>6024</v>
      </c>
      <c r="B830" s="1">
        <v>44505</v>
      </c>
      <c r="C830" t="s">
        <v>4333</v>
      </c>
      <c r="D830" t="s">
        <v>5256</v>
      </c>
      <c r="E830">
        <v>6</v>
      </c>
      <c r="F830" t="str">
        <f>_xlfn.XLOOKUP(orders[[#This Row],[Customer ID]],customers[Customer ID],customers[Customer Name])</f>
        <v>Adora Roubert</v>
      </c>
      <c r="G830" t="str">
        <f>IF(_xlfn.XLOOKUP(orders[[#This Row],[Customer ID]],customers[Customer ID],customers[Email])=0,"",_xlfn.XLOOKUP(orders[[#This Row],[Customer ID]],customers[Customer ID],customers[Email]))</f>
        <v>aroubertn0@tmall.com</v>
      </c>
      <c r="H830" t="str">
        <f>_xlfn.XLOOKUP(orders[[#This Row],[Customer ID]],customers[Customer ID],customers[Country])</f>
        <v>United States</v>
      </c>
      <c r="I830" t="str">
        <f>_xlfn.XLOOKUP(orders[[#This Row],[Product ID]],products[Product ID],products[Coffee Type])</f>
        <v>Arabica</v>
      </c>
      <c r="J830" t="str">
        <f>_xlfn.XLOOKUP(orders[[#This Row],[Product ID]],products[Product ID],products[Roast Type])</f>
        <v xml:space="preserve">Dark </v>
      </c>
      <c r="K830" s="2">
        <f>_xlfn.XLOOKUP(orders[[#This Row],[Product ID]],products[Product ID],products[Size kg])</f>
        <v>2.5</v>
      </c>
      <c r="L830">
        <f>_xlfn.XLOOKUP(orders[[#This Row],[Product ID]],products[Product ID],products[Unit Price])</f>
        <v>22.885000000000002</v>
      </c>
      <c r="M830">
        <f>orders[[#This Row],[Unit Price]]*orders[[#This Row],[Quantity]]</f>
        <v>137.31</v>
      </c>
      <c r="N830">
        <f>_xlfn.XLOOKUP(orders[[#This Row],[Product ID]],products[Product ID],products[Profit]) * orders[[#This Row],[Quantity]]</f>
        <v>12.357600000000001</v>
      </c>
    </row>
    <row r="831" spans="1:14" x14ac:dyDescent="0.3">
      <c r="A831" t="s">
        <v>6025</v>
      </c>
      <c r="B831" s="1">
        <v>43890</v>
      </c>
      <c r="C831" t="s">
        <v>4339</v>
      </c>
      <c r="D831" t="s">
        <v>5217</v>
      </c>
      <c r="E831">
        <v>1</v>
      </c>
      <c r="F831" t="str">
        <f>_xlfn.XLOOKUP(orders[[#This Row],[Customer ID]],customers[Customer ID],customers[Customer Name])</f>
        <v>Hillel Mairs</v>
      </c>
      <c r="G831" t="str">
        <f>IF(_xlfn.XLOOKUP(orders[[#This Row],[Customer ID]],customers[Customer ID],customers[Email])=0,"",_xlfn.XLOOKUP(orders[[#This Row],[Customer ID]],customers[Customer ID],customers[Email]))</f>
        <v>hmairsn1@so-net.ne.jp</v>
      </c>
      <c r="H831" t="str">
        <f>_xlfn.XLOOKUP(orders[[#This Row],[Customer ID]],customers[Customer ID],customers[Country])</f>
        <v>United States</v>
      </c>
      <c r="I831" t="str">
        <f>_xlfn.XLOOKUP(orders[[#This Row],[Product ID]],products[Product ID],products[Coffee Type])</f>
        <v>Arabica</v>
      </c>
      <c r="J831" t="str">
        <f>_xlfn.XLOOKUP(orders[[#This Row],[Product ID]],products[Product ID],products[Roast Type])</f>
        <v xml:space="preserve">Dark </v>
      </c>
      <c r="K831" s="2">
        <f>_xlfn.XLOOKUP(orders[[#This Row],[Product ID]],products[Product ID],products[Size kg])</f>
        <v>0.2</v>
      </c>
      <c r="L831">
        <f>_xlfn.XLOOKUP(orders[[#This Row],[Product ID]],products[Product ID],products[Unit Price])</f>
        <v>2.9849999999999999</v>
      </c>
      <c r="M831">
        <f>orders[[#This Row],[Unit Price]]*orders[[#This Row],[Quantity]]</f>
        <v>2.9849999999999999</v>
      </c>
      <c r="N831">
        <f>_xlfn.XLOOKUP(orders[[#This Row],[Product ID]],products[Product ID],products[Profit]) * orders[[#This Row],[Quantity]]</f>
        <v>0.26860000000000001</v>
      </c>
    </row>
    <row r="832" spans="1:14" x14ac:dyDescent="0.3">
      <c r="A832" t="s">
        <v>6026</v>
      </c>
      <c r="B832" s="1">
        <v>44414</v>
      </c>
      <c r="C832" t="s">
        <v>4344</v>
      </c>
      <c r="D832" t="s">
        <v>5188</v>
      </c>
      <c r="E832">
        <v>2</v>
      </c>
      <c r="F832" t="str">
        <f>_xlfn.XLOOKUP(orders[[#This Row],[Customer ID]],customers[Customer ID],customers[Customer Name])</f>
        <v>Helaina Rainforth</v>
      </c>
      <c r="G832" t="str">
        <f>IF(_xlfn.XLOOKUP(orders[[#This Row],[Customer ID]],customers[Customer ID],customers[Email])=0,"",_xlfn.XLOOKUP(orders[[#This Row],[Customer ID]],customers[Customer ID],customers[Email]))</f>
        <v>hrainforthn2@blog.com</v>
      </c>
      <c r="H832" t="str">
        <f>_xlfn.XLOOKUP(orders[[#This Row],[Customer ID]],customers[Customer ID],customers[Country])</f>
        <v>United States</v>
      </c>
      <c r="I832" t="str">
        <f>_xlfn.XLOOKUP(orders[[#This Row],[Product ID]],products[Product ID],products[Coffee Type])</f>
        <v>Excelsa</v>
      </c>
      <c r="J832" t="str">
        <f>_xlfn.XLOOKUP(orders[[#This Row],[Product ID]],products[Product ID],products[Roast Type])</f>
        <v xml:space="preserve">Medium </v>
      </c>
      <c r="K832" s="2">
        <f>_xlfn.XLOOKUP(orders[[#This Row],[Product ID]],products[Product ID],products[Size kg])</f>
        <v>1</v>
      </c>
      <c r="L832">
        <f>_xlfn.XLOOKUP(orders[[#This Row],[Product ID]],products[Product ID],products[Unit Price])</f>
        <v>13.75</v>
      </c>
      <c r="M832">
        <f>orders[[#This Row],[Unit Price]]*orders[[#This Row],[Quantity]]</f>
        <v>27.5</v>
      </c>
      <c r="N832">
        <f>_xlfn.XLOOKUP(orders[[#This Row],[Product ID]],products[Product ID],products[Profit]) * orders[[#This Row],[Quantity]]</f>
        <v>3.0249999999999999</v>
      </c>
    </row>
    <row r="833" spans="1:14" x14ac:dyDescent="0.3">
      <c r="A833" t="s">
        <v>6026</v>
      </c>
      <c r="B833" s="1">
        <v>44414</v>
      </c>
      <c r="C833" t="s">
        <v>4344</v>
      </c>
      <c r="D833" t="s">
        <v>5217</v>
      </c>
      <c r="E833">
        <v>2</v>
      </c>
      <c r="F833" t="str">
        <f>_xlfn.XLOOKUP(orders[[#This Row],[Customer ID]],customers[Customer ID],customers[Customer Name])</f>
        <v>Helaina Rainforth</v>
      </c>
      <c r="G833" t="str">
        <f>IF(_xlfn.XLOOKUP(orders[[#This Row],[Customer ID]],customers[Customer ID],customers[Email])=0,"",_xlfn.XLOOKUP(orders[[#This Row],[Customer ID]],customers[Customer ID],customers[Email]))</f>
        <v>hrainforthn2@blog.com</v>
      </c>
      <c r="H833" t="str">
        <f>_xlfn.XLOOKUP(orders[[#This Row],[Customer ID]],customers[Customer ID],customers[Country])</f>
        <v>United States</v>
      </c>
      <c r="I833" t="str">
        <f>_xlfn.XLOOKUP(orders[[#This Row],[Product ID]],products[Product ID],products[Coffee Type])</f>
        <v>Arabica</v>
      </c>
      <c r="J833" t="str">
        <f>_xlfn.XLOOKUP(orders[[#This Row],[Product ID]],products[Product ID],products[Roast Type])</f>
        <v xml:space="preserve">Dark </v>
      </c>
      <c r="K833" s="2">
        <f>_xlfn.XLOOKUP(orders[[#This Row],[Product ID]],products[Product ID],products[Size kg])</f>
        <v>0.2</v>
      </c>
      <c r="L833">
        <f>_xlfn.XLOOKUP(orders[[#This Row],[Product ID]],products[Product ID],products[Unit Price])</f>
        <v>2.9849999999999999</v>
      </c>
      <c r="M833">
        <f>orders[[#This Row],[Unit Price]]*orders[[#This Row],[Quantity]]</f>
        <v>5.97</v>
      </c>
      <c r="N833">
        <f>_xlfn.XLOOKUP(orders[[#This Row],[Product ID]],products[Product ID],products[Profit]) * orders[[#This Row],[Quantity]]</f>
        <v>0.53720000000000001</v>
      </c>
    </row>
    <row r="834" spans="1:14" x14ac:dyDescent="0.3">
      <c r="A834" t="s">
        <v>6027</v>
      </c>
      <c r="B834" s="1">
        <v>44274</v>
      </c>
      <c r="C834" t="s">
        <v>4354</v>
      </c>
      <c r="D834" t="s">
        <v>5183</v>
      </c>
      <c r="E834">
        <v>6</v>
      </c>
      <c r="F834" t="str">
        <f>_xlfn.XLOOKUP(orders[[#This Row],[Customer ID]],customers[Customer ID],customers[Customer Name])</f>
        <v>Isac Jesper</v>
      </c>
      <c r="G834" t="str">
        <f>IF(_xlfn.XLOOKUP(orders[[#This Row],[Customer ID]],customers[Customer ID],customers[Email])=0,"",_xlfn.XLOOKUP(orders[[#This Row],[Customer ID]],customers[Customer ID],customers[Email]))</f>
        <v>ijespern4@theglobeandmail.com</v>
      </c>
      <c r="H834" t="str">
        <f>_xlfn.XLOOKUP(orders[[#This Row],[Customer ID]],customers[Customer ID],customers[Country])</f>
        <v>United States</v>
      </c>
      <c r="I834" t="str">
        <f>_xlfn.XLOOKUP(orders[[#This Row],[Product ID]],products[Product ID],products[Coffee Type])</f>
        <v>Robusta</v>
      </c>
      <c r="J834" t="str">
        <f>_xlfn.XLOOKUP(orders[[#This Row],[Product ID]],products[Product ID],products[Roast Type])</f>
        <v xml:space="preserve">Medium </v>
      </c>
      <c r="K834" s="2">
        <f>_xlfn.XLOOKUP(orders[[#This Row],[Product ID]],products[Product ID],products[Size kg])</f>
        <v>1</v>
      </c>
      <c r="L834">
        <f>_xlfn.XLOOKUP(orders[[#This Row],[Product ID]],products[Product ID],products[Unit Price])</f>
        <v>9.9499999999999993</v>
      </c>
      <c r="M834">
        <f>orders[[#This Row],[Unit Price]]*orders[[#This Row],[Quantity]]</f>
        <v>59.699999999999996</v>
      </c>
      <c r="N834">
        <f>_xlfn.XLOOKUP(orders[[#This Row],[Product ID]],products[Product ID],products[Profit]) * orders[[#This Row],[Quantity]]</f>
        <v>3.5819999999999999</v>
      </c>
    </row>
    <row r="835" spans="1:14" x14ac:dyDescent="0.3">
      <c r="A835" t="s">
        <v>6028</v>
      </c>
      <c r="B835" s="1">
        <v>44302</v>
      </c>
      <c r="C835" t="s">
        <v>4359</v>
      </c>
      <c r="D835" t="s">
        <v>5205</v>
      </c>
      <c r="E835">
        <v>4</v>
      </c>
      <c r="F835" t="str">
        <f>_xlfn.XLOOKUP(orders[[#This Row],[Customer ID]],customers[Customer ID],customers[Customer Name])</f>
        <v>Lenette Dwerryhouse</v>
      </c>
      <c r="G835" t="str">
        <f>IF(_xlfn.XLOOKUP(orders[[#This Row],[Customer ID]],customers[Customer ID],customers[Email])=0,"",_xlfn.XLOOKUP(orders[[#This Row],[Customer ID]],customers[Customer ID],customers[Email]))</f>
        <v>ldwerryhousen5@gravatar.com</v>
      </c>
      <c r="H835" t="str">
        <f>_xlfn.XLOOKUP(orders[[#This Row],[Customer ID]],customers[Customer ID],customers[Country])</f>
        <v>United States</v>
      </c>
      <c r="I835" t="str">
        <f>_xlfn.XLOOKUP(orders[[#This Row],[Product ID]],products[Product ID],products[Coffee Type])</f>
        <v>Robusta</v>
      </c>
      <c r="J835" t="str">
        <f>_xlfn.XLOOKUP(orders[[#This Row],[Product ID]],products[Product ID],products[Roast Type])</f>
        <v xml:space="preserve">Dark </v>
      </c>
      <c r="K835" s="2">
        <f>_xlfn.XLOOKUP(orders[[#This Row],[Product ID]],products[Product ID],products[Size kg])</f>
        <v>2.5</v>
      </c>
      <c r="L835">
        <f>_xlfn.XLOOKUP(orders[[#This Row],[Product ID]],products[Product ID],products[Unit Price])</f>
        <v>20.585000000000001</v>
      </c>
      <c r="M835">
        <f>orders[[#This Row],[Unit Price]]*orders[[#This Row],[Quantity]]</f>
        <v>82.34</v>
      </c>
      <c r="N835">
        <f>_xlfn.XLOOKUP(orders[[#This Row],[Product ID]],products[Product ID],products[Profit]) * orders[[#This Row],[Quantity]]</f>
        <v>4.9404000000000003</v>
      </c>
    </row>
    <row r="836" spans="1:14" x14ac:dyDescent="0.3">
      <c r="A836" t="s">
        <v>6029</v>
      </c>
      <c r="B836" s="1">
        <v>44141</v>
      </c>
      <c r="C836" t="s">
        <v>4364</v>
      </c>
      <c r="D836" t="s">
        <v>5256</v>
      </c>
      <c r="E836">
        <v>1</v>
      </c>
      <c r="F836" t="str">
        <f>_xlfn.XLOOKUP(orders[[#This Row],[Customer ID]],customers[Customer ID],customers[Customer Name])</f>
        <v>Nadeen Broomer</v>
      </c>
      <c r="G836" t="str">
        <f>IF(_xlfn.XLOOKUP(orders[[#This Row],[Customer ID]],customers[Customer ID],customers[Email])=0,"",_xlfn.XLOOKUP(orders[[#This Row],[Customer ID]],customers[Customer ID],customers[Email]))</f>
        <v>nbroomern6@examiner.com</v>
      </c>
      <c r="H836" t="str">
        <f>_xlfn.XLOOKUP(orders[[#This Row],[Customer ID]],customers[Customer ID],customers[Country])</f>
        <v>United States</v>
      </c>
      <c r="I836" t="str">
        <f>_xlfn.XLOOKUP(orders[[#This Row],[Product ID]],products[Product ID],products[Coffee Type])</f>
        <v>Arabica</v>
      </c>
      <c r="J836" t="str">
        <f>_xlfn.XLOOKUP(orders[[#This Row],[Product ID]],products[Product ID],products[Roast Type])</f>
        <v xml:space="preserve">Dark </v>
      </c>
      <c r="K836" s="2">
        <f>_xlfn.XLOOKUP(orders[[#This Row],[Product ID]],products[Product ID],products[Size kg])</f>
        <v>2.5</v>
      </c>
      <c r="L836">
        <f>_xlfn.XLOOKUP(orders[[#This Row],[Product ID]],products[Product ID],products[Unit Price])</f>
        <v>22.885000000000002</v>
      </c>
      <c r="M836">
        <f>orders[[#This Row],[Unit Price]]*orders[[#This Row],[Quantity]]</f>
        <v>22.885000000000002</v>
      </c>
      <c r="N836">
        <f>_xlfn.XLOOKUP(orders[[#This Row],[Product ID]],products[Product ID],products[Profit]) * orders[[#This Row],[Quantity]]</f>
        <v>2.0596000000000001</v>
      </c>
    </row>
    <row r="837" spans="1:14" x14ac:dyDescent="0.3">
      <c r="A837" t="s">
        <v>6030</v>
      </c>
      <c r="B837" s="1">
        <v>44270</v>
      </c>
      <c r="C837" t="s">
        <v>4370</v>
      </c>
      <c r="D837" t="s">
        <v>5289</v>
      </c>
      <c r="E837">
        <v>1</v>
      </c>
      <c r="F837" t="str">
        <f>_xlfn.XLOOKUP(orders[[#This Row],[Customer ID]],customers[Customer ID],customers[Customer Name])</f>
        <v>Konstantine Thoumasson</v>
      </c>
      <c r="G837" t="str">
        <f>IF(_xlfn.XLOOKUP(orders[[#This Row],[Customer ID]],customers[Customer ID],customers[Email])=0,"",_xlfn.XLOOKUP(orders[[#This Row],[Customer ID]],customers[Customer ID],customers[Email]))</f>
        <v>kthoumassonn7@bloglovin.com</v>
      </c>
      <c r="H837" t="str">
        <f>_xlfn.XLOOKUP(orders[[#This Row],[Customer ID]],customers[Customer ID],customers[Country])</f>
        <v>United States</v>
      </c>
      <c r="I837" t="str">
        <f>_xlfn.XLOOKUP(orders[[#This Row],[Product ID]],products[Product ID],products[Coffee Type])</f>
        <v>Excelsa</v>
      </c>
      <c r="J837" t="str">
        <f>_xlfn.XLOOKUP(orders[[#This Row],[Product ID]],products[Product ID],products[Roast Type])</f>
        <v xml:space="preserve">Light </v>
      </c>
      <c r="K837" s="2">
        <f>_xlfn.XLOOKUP(orders[[#This Row],[Product ID]],products[Product ID],products[Size kg])</f>
        <v>0.5</v>
      </c>
      <c r="L837">
        <f>_xlfn.XLOOKUP(orders[[#This Row],[Product ID]],products[Product ID],products[Unit Price])</f>
        <v>8.91</v>
      </c>
      <c r="M837">
        <f>orders[[#This Row],[Unit Price]]*orders[[#This Row],[Quantity]]</f>
        <v>8.91</v>
      </c>
      <c r="N837">
        <f>_xlfn.XLOOKUP(orders[[#This Row],[Product ID]],products[Product ID],products[Profit]) * orders[[#This Row],[Quantity]]</f>
        <v>0.98009999999999997</v>
      </c>
    </row>
    <row r="838" spans="1:14" x14ac:dyDescent="0.3">
      <c r="A838" t="s">
        <v>6031</v>
      </c>
      <c r="B838" s="1">
        <v>44486</v>
      </c>
      <c r="C838" t="s">
        <v>4374</v>
      </c>
      <c r="D838" t="s">
        <v>5217</v>
      </c>
      <c r="E838">
        <v>4</v>
      </c>
      <c r="F838" t="str">
        <f>_xlfn.XLOOKUP(orders[[#This Row],[Customer ID]],customers[Customer ID],customers[Customer Name])</f>
        <v>Frans Habbergham</v>
      </c>
      <c r="G838" t="str">
        <f>IF(_xlfn.XLOOKUP(orders[[#This Row],[Customer ID]],customers[Customer ID],customers[Email])=0,"",_xlfn.XLOOKUP(orders[[#This Row],[Customer ID]],customers[Customer ID],customers[Email]))</f>
        <v>fhabberghamn8@discovery.com</v>
      </c>
      <c r="H838" t="str">
        <f>_xlfn.XLOOKUP(orders[[#This Row],[Customer ID]],customers[Customer ID],customers[Country])</f>
        <v>United States</v>
      </c>
      <c r="I838" t="str">
        <f>_xlfn.XLOOKUP(orders[[#This Row],[Product ID]],products[Product ID],products[Coffee Type])</f>
        <v>Arabica</v>
      </c>
      <c r="J838" t="str">
        <f>_xlfn.XLOOKUP(orders[[#This Row],[Product ID]],products[Product ID],products[Roast Type])</f>
        <v xml:space="preserve">Dark </v>
      </c>
      <c r="K838" s="2">
        <f>_xlfn.XLOOKUP(orders[[#This Row],[Product ID]],products[Product ID],products[Size kg])</f>
        <v>0.2</v>
      </c>
      <c r="L838">
        <f>_xlfn.XLOOKUP(orders[[#This Row],[Product ID]],products[Product ID],products[Unit Price])</f>
        <v>2.9849999999999999</v>
      </c>
      <c r="M838">
        <f>orders[[#This Row],[Unit Price]]*orders[[#This Row],[Quantity]]</f>
        <v>11.94</v>
      </c>
      <c r="N838">
        <f>_xlfn.XLOOKUP(orders[[#This Row],[Product ID]],products[Product ID],products[Profit]) * orders[[#This Row],[Quantity]]</f>
        <v>1.0744</v>
      </c>
    </row>
    <row r="839" spans="1:14" x14ac:dyDescent="0.3">
      <c r="A839" t="s">
        <v>6032</v>
      </c>
      <c r="B839" s="1">
        <v>43715</v>
      </c>
      <c r="C839" t="s">
        <v>4283</v>
      </c>
      <c r="D839" t="s">
        <v>5302</v>
      </c>
      <c r="E839">
        <v>3</v>
      </c>
      <c r="F839" t="str">
        <f>_xlfn.XLOOKUP(orders[[#This Row],[Customer ID]],customers[Customer ID],customers[Customer Name])</f>
        <v>Allis Wilmore</v>
      </c>
      <c r="G839" t="str">
        <f>IF(_xlfn.XLOOKUP(orders[[#This Row],[Customer ID]],customers[Customer ID],customers[Email])=0,"",_xlfn.XLOOKUP(orders[[#This Row],[Customer ID]],customers[Customer ID],customers[Email]))</f>
        <v/>
      </c>
      <c r="H839" t="str">
        <f>_xlfn.XLOOKUP(orders[[#This Row],[Customer ID]],customers[Customer ID],customers[Country])</f>
        <v>United States</v>
      </c>
      <c r="I839" t="str">
        <f>_xlfn.XLOOKUP(orders[[#This Row],[Product ID]],products[Product ID],products[Coffee Type])</f>
        <v>Liberica</v>
      </c>
      <c r="J839" t="str">
        <f>_xlfn.XLOOKUP(orders[[#This Row],[Product ID]],products[Product ID],products[Roast Type])</f>
        <v xml:space="preserve">Medium </v>
      </c>
      <c r="K839" s="2">
        <f>_xlfn.XLOOKUP(orders[[#This Row],[Product ID]],products[Product ID],products[Size kg])</f>
        <v>2.5</v>
      </c>
      <c r="L839">
        <f>_xlfn.XLOOKUP(orders[[#This Row],[Product ID]],products[Product ID],products[Unit Price])</f>
        <v>33.465000000000003</v>
      </c>
      <c r="M839">
        <f>orders[[#This Row],[Unit Price]]*orders[[#This Row],[Quantity]]</f>
        <v>100.39500000000001</v>
      </c>
      <c r="N839">
        <f>_xlfn.XLOOKUP(orders[[#This Row],[Product ID]],products[Product ID],products[Profit]) * orders[[#This Row],[Quantity]]</f>
        <v>13.051199999999998</v>
      </c>
    </row>
    <row r="840" spans="1:14" x14ac:dyDescent="0.3">
      <c r="A840" t="s">
        <v>6033</v>
      </c>
      <c r="B840" s="1">
        <v>44755</v>
      </c>
      <c r="C840" t="s">
        <v>4384</v>
      </c>
      <c r="D840" t="s">
        <v>5256</v>
      </c>
      <c r="E840">
        <v>5</v>
      </c>
      <c r="F840" t="str">
        <f>_xlfn.XLOOKUP(orders[[#This Row],[Customer ID]],customers[Customer ID],customers[Customer Name])</f>
        <v>Romain Avrashin</v>
      </c>
      <c r="G840" t="str">
        <f>IF(_xlfn.XLOOKUP(orders[[#This Row],[Customer ID]],customers[Customer ID],customers[Email])=0,"",_xlfn.XLOOKUP(orders[[#This Row],[Customer ID]],customers[Customer ID],customers[Email]))</f>
        <v>ravrashinna@tamu.edu</v>
      </c>
      <c r="H840" t="str">
        <f>_xlfn.XLOOKUP(orders[[#This Row],[Customer ID]],customers[Customer ID],customers[Country])</f>
        <v>United States</v>
      </c>
      <c r="I840" t="str">
        <f>_xlfn.XLOOKUP(orders[[#This Row],[Product ID]],products[Product ID],products[Coffee Type])</f>
        <v>Arabica</v>
      </c>
      <c r="J840" t="str">
        <f>_xlfn.XLOOKUP(orders[[#This Row],[Product ID]],products[Product ID],products[Roast Type])</f>
        <v xml:space="preserve">Dark </v>
      </c>
      <c r="K840" s="2">
        <f>_xlfn.XLOOKUP(orders[[#This Row],[Product ID]],products[Product ID],products[Size kg])</f>
        <v>2.5</v>
      </c>
      <c r="L840">
        <f>_xlfn.XLOOKUP(orders[[#This Row],[Product ID]],products[Product ID],products[Unit Price])</f>
        <v>22.885000000000002</v>
      </c>
      <c r="M840">
        <f>orders[[#This Row],[Unit Price]]*orders[[#This Row],[Quantity]]</f>
        <v>114.42500000000001</v>
      </c>
      <c r="N840">
        <f>_xlfn.XLOOKUP(orders[[#This Row],[Product ID]],products[Product ID],products[Profit]) * orders[[#This Row],[Quantity]]</f>
        <v>10.298</v>
      </c>
    </row>
    <row r="841" spans="1:14" x14ac:dyDescent="0.3">
      <c r="A841" t="s">
        <v>6034</v>
      </c>
      <c r="B841" s="1">
        <v>44521</v>
      </c>
      <c r="C841" t="s">
        <v>4389</v>
      </c>
      <c r="D841" t="s">
        <v>5184</v>
      </c>
      <c r="E841">
        <v>5</v>
      </c>
      <c r="F841" t="str">
        <f>_xlfn.XLOOKUP(orders[[#This Row],[Customer ID]],customers[Customer ID],customers[Customer Name])</f>
        <v>Miran Doidge</v>
      </c>
      <c r="G841" t="str">
        <f>IF(_xlfn.XLOOKUP(orders[[#This Row],[Customer ID]],customers[Customer ID],customers[Email])=0,"",_xlfn.XLOOKUP(orders[[#This Row],[Customer ID]],customers[Customer ID],customers[Email]))</f>
        <v>mdoidgenb@etsy.com</v>
      </c>
      <c r="H841" t="str">
        <f>_xlfn.XLOOKUP(orders[[#This Row],[Customer ID]],customers[Customer ID],customers[Country])</f>
        <v>United States</v>
      </c>
      <c r="I841" t="str">
        <f>_xlfn.XLOOKUP(orders[[#This Row],[Product ID]],products[Product ID],products[Coffee Type])</f>
        <v>Excelsa</v>
      </c>
      <c r="J841" t="str">
        <f>_xlfn.XLOOKUP(orders[[#This Row],[Product ID]],products[Product ID],products[Roast Type])</f>
        <v xml:space="preserve">Medium </v>
      </c>
      <c r="K841" s="2">
        <f>_xlfn.XLOOKUP(orders[[#This Row],[Product ID]],products[Product ID],products[Size kg])</f>
        <v>0.5</v>
      </c>
      <c r="L841">
        <f>_xlfn.XLOOKUP(orders[[#This Row],[Product ID]],products[Product ID],products[Unit Price])</f>
        <v>8.25</v>
      </c>
      <c r="M841">
        <f>orders[[#This Row],[Unit Price]]*orders[[#This Row],[Quantity]]</f>
        <v>41.25</v>
      </c>
      <c r="N841">
        <f>_xlfn.XLOOKUP(orders[[#This Row],[Product ID]],products[Product ID],products[Profit]) * orders[[#This Row],[Quantity]]</f>
        <v>4.5374999999999996</v>
      </c>
    </row>
    <row r="842" spans="1:14" x14ac:dyDescent="0.3">
      <c r="A842" t="s">
        <v>6035</v>
      </c>
      <c r="B842" s="1">
        <v>44574</v>
      </c>
      <c r="C842" t="s">
        <v>4395</v>
      </c>
      <c r="D842" t="s">
        <v>5278</v>
      </c>
      <c r="E842">
        <v>4</v>
      </c>
      <c r="F842" t="str">
        <f>_xlfn.XLOOKUP(orders[[#This Row],[Customer ID]],customers[Customer ID],customers[Customer Name])</f>
        <v>Janeva Edinboro</v>
      </c>
      <c r="G842" t="str">
        <f>IF(_xlfn.XLOOKUP(orders[[#This Row],[Customer ID]],customers[Customer ID],customers[Email])=0,"",_xlfn.XLOOKUP(orders[[#This Row],[Customer ID]],customers[Customer ID],customers[Email]))</f>
        <v>jedinboronc@reverbnation.com</v>
      </c>
      <c r="H842" t="str">
        <f>_xlfn.XLOOKUP(orders[[#This Row],[Customer ID]],customers[Customer ID],customers[Country])</f>
        <v>United States</v>
      </c>
      <c r="I842" t="str">
        <f>_xlfn.XLOOKUP(orders[[#This Row],[Product ID]],products[Product ID],products[Coffee Type])</f>
        <v>Robusta</v>
      </c>
      <c r="J842" t="str">
        <f>_xlfn.XLOOKUP(orders[[#This Row],[Product ID]],products[Product ID],products[Roast Type])</f>
        <v xml:space="preserve">Light </v>
      </c>
      <c r="K842" s="2">
        <f>_xlfn.XLOOKUP(orders[[#This Row],[Product ID]],products[Product ID],products[Size kg])</f>
        <v>0.5</v>
      </c>
      <c r="L842">
        <f>_xlfn.XLOOKUP(orders[[#This Row],[Product ID]],products[Product ID],products[Unit Price])</f>
        <v>7.17</v>
      </c>
      <c r="M842">
        <f>orders[[#This Row],[Unit Price]]*orders[[#This Row],[Quantity]]</f>
        <v>28.68</v>
      </c>
      <c r="N842">
        <f>_xlfn.XLOOKUP(orders[[#This Row],[Product ID]],products[Product ID],products[Profit]) * orders[[#This Row],[Quantity]]</f>
        <v>1.7208000000000001</v>
      </c>
    </row>
    <row r="843" spans="1:14" x14ac:dyDescent="0.3">
      <c r="A843" t="s">
        <v>6036</v>
      </c>
      <c r="B843" s="1">
        <v>44755</v>
      </c>
      <c r="C843" t="s">
        <v>4400</v>
      </c>
      <c r="D843" t="s">
        <v>5231</v>
      </c>
      <c r="E843">
        <v>1</v>
      </c>
      <c r="F843" t="str">
        <f>_xlfn.XLOOKUP(orders[[#This Row],[Customer ID]],customers[Customer ID],customers[Customer Name])</f>
        <v>Trumaine Tewelson</v>
      </c>
      <c r="G843" t="str">
        <f>IF(_xlfn.XLOOKUP(orders[[#This Row],[Customer ID]],customers[Customer ID],customers[Email])=0,"",_xlfn.XLOOKUP(orders[[#This Row],[Customer ID]],customers[Customer ID],customers[Email]))</f>
        <v>ttewelsonnd@cdbaby.com</v>
      </c>
      <c r="H843" t="str">
        <f>_xlfn.XLOOKUP(orders[[#This Row],[Customer ID]],customers[Customer ID],customers[Country])</f>
        <v>United States</v>
      </c>
      <c r="I843" t="str">
        <f>_xlfn.XLOOKUP(orders[[#This Row],[Product ID]],products[Product ID],products[Coffee Type])</f>
        <v>Liberica</v>
      </c>
      <c r="J843" t="str">
        <f>_xlfn.XLOOKUP(orders[[#This Row],[Product ID]],products[Product ID],products[Roast Type])</f>
        <v xml:space="preserve">Medium </v>
      </c>
      <c r="K843" s="2">
        <f>_xlfn.XLOOKUP(orders[[#This Row],[Product ID]],products[Product ID],products[Size kg])</f>
        <v>0.2</v>
      </c>
      <c r="L843">
        <f>_xlfn.XLOOKUP(orders[[#This Row],[Product ID]],products[Product ID],products[Unit Price])</f>
        <v>4.3650000000000002</v>
      </c>
      <c r="M843">
        <f>orders[[#This Row],[Unit Price]]*orders[[#This Row],[Quantity]]</f>
        <v>4.3650000000000002</v>
      </c>
      <c r="N843">
        <f>_xlfn.XLOOKUP(orders[[#This Row],[Product ID]],products[Product ID],products[Profit]) * orders[[#This Row],[Quantity]]</f>
        <v>0.5675</v>
      </c>
    </row>
    <row r="844" spans="1:14" x14ac:dyDescent="0.3">
      <c r="A844" t="s">
        <v>6037</v>
      </c>
      <c r="B844" s="1">
        <v>44502</v>
      </c>
      <c r="C844" t="s">
        <v>4349</v>
      </c>
      <c r="D844" t="s">
        <v>5223</v>
      </c>
      <c r="E844">
        <v>2</v>
      </c>
      <c r="F844" t="str">
        <f>_xlfn.XLOOKUP(orders[[#This Row],[Customer ID]],customers[Customer ID],customers[Customer Name])</f>
        <v>Odelia Skerme</v>
      </c>
      <c r="G844" t="str">
        <f>IF(_xlfn.XLOOKUP(orders[[#This Row],[Customer ID]],customers[Customer ID],customers[Email])=0,"",_xlfn.XLOOKUP(orders[[#This Row],[Customer ID]],customers[Customer ID],customers[Email]))</f>
        <v>oskermen3@hatena.ne.jp</v>
      </c>
      <c r="H844" t="str">
        <f>_xlfn.XLOOKUP(orders[[#This Row],[Customer ID]],customers[Customer ID],customers[Country])</f>
        <v>United States</v>
      </c>
      <c r="I844" t="str">
        <f>_xlfn.XLOOKUP(orders[[#This Row],[Product ID]],products[Product ID],products[Coffee Type])</f>
        <v>Excelsa</v>
      </c>
      <c r="J844" t="str">
        <f>_xlfn.XLOOKUP(orders[[#This Row],[Product ID]],products[Product ID],products[Roast Type])</f>
        <v xml:space="preserve">Medium </v>
      </c>
      <c r="K844" s="2">
        <f>_xlfn.XLOOKUP(orders[[#This Row],[Product ID]],products[Product ID],products[Size kg])</f>
        <v>0.2</v>
      </c>
      <c r="L844">
        <f>_xlfn.XLOOKUP(orders[[#This Row],[Product ID]],products[Product ID],products[Unit Price])</f>
        <v>4.125</v>
      </c>
      <c r="M844">
        <f>orders[[#This Row],[Unit Price]]*orders[[#This Row],[Quantity]]</f>
        <v>8.25</v>
      </c>
      <c r="N844">
        <f>_xlfn.XLOOKUP(orders[[#This Row],[Product ID]],products[Product ID],products[Profit]) * orders[[#This Row],[Quantity]]</f>
        <v>0.90739999999999998</v>
      </c>
    </row>
    <row r="845" spans="1:14" x14ac:dyDescent="0.3">
      <c r="A845" t="s">
        <v>6038</v>
      </c>
      <c r="B845" s="1">
        <v>44387</v>
      </c>
      <c r="C845" t="s">
        <v>4409</v>
      </c>
      <c r="D845" t="s">
        <v>5223</v>
      </c>
      <c r="E845">
        <v>2</v>
      </c>
      <c r="F845" t="str">
        <f>_xlfn.XLOOKUP(orders[[#This Row],[Customer ID]],customers[Customer ID],customers[Customer Name])</f>
        <v>De Drewitt</v>
      </c>
      <c r="G845" t="str">
        <f>IF(_xlfn.XLOOKUP(orders[[#This Row],[Customer ID]],customers[Customer ID],customers[Email])=0,"",_xlfn.XLOOKUP(orders[[#This Row],[Customer ID]],customers[Customer ID],customers[Email]))</f>
        <v>ddrewittnf@mapquest.com</v>
      </c>
      <c r="H845" t="str">
        <f>_xlfn.XLOOKUP(orders[[#This Row],[Customer ID]],customers[Customer ID],customers[Country])</f>
        <v>United States</v>
      </c>
      <c r="I845" t="str">
        <f>_xlfn.XLOOKUP(orders[[#This Row],[Product ID]],products[Product ID],products[Coffee Type])</f>
        <v>Excelsa</v>
      </c>
      <c r="J845" t="str">
        <f>_xlfn.XLOOKUP(orders[[#This Row],[Product ID]],products[Product ID],products[Roast Type])</f>
        <v xml:space="preserve">Medium </v>
      </c>
      <c r="K845" s="2">
        <f>_xlfn.XLOOKUP(orders[[#This Row],[Product ID]],products[Product ID],products[Size kg])</f>
        <v>0.2</v>
      </c>
      <c r="L845">
        <f>_xlfn.XLOOKUP(orders[[#This Row],[Product ID]],products[Product ID],products[Unit Price])</f>
        <v>4.125</v>
      </c>
      <c r="M845">
        <f>orders[[#This Row],[Unit Price]]*orders[[#This Row],[Quantity]]</f>
        <v>8.25</v>
      </c>
      <c r="N845">
        <f>_xlfn.XLOOKUP(orders[[#This Row],[Product ID]],products[Product ID],products[Profit]) * orders[[#This Row],[Quantity]]</f>
        <v>0.90739999999999998</v>
      </c>
    </row>
    <row r="846" spans="1:14" x14ac:dyDescent="0.3">
      <c r="A846" t="s">
        <v>6039</v>
      </c>
      <c r="B846" s="1">
        <v>44476</v>
      </c>
      <c r="C846" t="s">
        <v>4414</v>
      </c>
      <c r="D846" t="s">
        <v>5228</v>
      </c>
      <c r="E846">
        <v>6</v>
      </c>
      <c r="F846" t="str">
        <f>_xlfn.XLOOKUP(orders[[#This Row],[Customer ID]],customers[Customer ID],customers[Customer Name])</f>
        <v>Adelheid Gladhill</v>
      </c>
      <c r="G846" t="str">
        <f>IF(_xlfn.XLOOKUP(orders[[#This Row],[Customer ID]],customers[Customer ID],customers[Email])=0,"",_xlfn.XLOOKUP(orders[[#This Row],[Customer ID]],customers[Customer ID],customers[Email]))</f>
        <v>agladhillng@stanford.edu</v>
      </c>
      <c r="H846" t="str">
        <f>_xlfn.XLOOKUP(orders[[#This Row],[Customer ID]],customers[Customer ID],customers[Country])</f>
        <v>United States</v>
      </c>
      <c r="I846" t="str">
        <f>_xlfn.XLOOKUP(orders[[#This Row],[Product ID]],products[Product ID],products[Coffee Type])</f>
        <v>Arabica</v>
      </c>
      <c r="J846" t="str">
        <f>_xlfn.XLOOKUP(orders[[#This Row],[Product ID]],products[Product ID],products[Roast Type])</f>
        <v xml:space="preserve">Dark </v>
      </c>
      <c r="K846" s="2">
        <f>_xlfn.XLOOKUP(orders[[#This Row],[Product ID]],products[Product ID],products[Size kg])</f>
        <v>0.5</v>
      </c>
      <c r="L846">
        <f>_xlfn.XLOOKUP(orders[[#This Row],[Product ID]],products[Product ID],products[Unit Price])</f>
        <v>5.97</v>
      </c>
      <c r="M846">
        <f>orders[[#This Row],[Unit Price]]*orders[[#This Row],[Quantity]]</f>
        <v>35.82</v>
      </c>
      <c r="N846">
        <f>_xlfn.XLOOKUP(orders[[#This Row],[Product ID]],products[Product ID],products[Profit]) * orders[[#This Row],[Quantity]]</f>
        <v>3.2237999999999998</v>
      </c>
    </row>
    <row r="847" spans="1:14" x14ac:dyDescent="0.3">
      <c r="A847" t="s">
        <v>6040</v>
      </c>
      <c r="B847" s="1">
        <v>43889</v>
      </c>
      <c r="C847" t="s">
        <v>4419</v>
      </c>
      <c r="D847" t="s">
        <v>5471</v>
      </c>
      <c r="E847">
        <v>6</v>
      </c>
      <c r="F847" t="str">
        <f>_xlfn.XLOOKUP(orders[[#This Row],[Customer ID]],customers[Customer ID],customers[Customer Name])</f>
        <v>Murielle Lorinez</v>
      </c>
      <c r="G847" t="str">
        <f>IF(_xlfn.XLOOKUP(orders[[#This Row],[Customer ID]],customers[Customer ID],customers[Email])=0,"",_xlfn.XLOOKUP(orders[[#This Row],[Customer ID]],customers[Customer ID],customers[Email]))</f>
        <v>mlorineznh@whitehouse.gov</v>
      </c>
      <c r="H847" t="str">
        <f>_xlfn.XLOOKUP(orders[[#This Row],[Customer ID]],customers[Customer ID],customers[Country])</f>
        <v>United States</v>
      </c>
      <c r="I847" t="str">
        <f>_xlfn.XLOOKUP(orders[[#This Row],[Product ID]],products[Product ID],products[Coffee Type])</f>
        <v>Excelsa</v>
      </c>
      <c r="J847" t="str">
        <f>_xlfn.XLOOKUP(orders[[#This Row],[Product ID]],products[Product ID],products[Roast Type])</f>
        <v xml:space="preserve">Dark </v>
      </c>
      <c r="K847" s="2">
        <f>_xlfn.XLOOKUP(orders[[#This Row],[Product ID]],products[Product ID],products[Size kg])</f>
        <v>2.5</v>
      </c>
      <c r="L847">
        <f>_xlfn.XLOOKUP(orders[[#This Row],[Product ID]],products[Product ID],products[Unit Price])</f>
        <v>27.945</v>
      </c>
      <c r="M847">
        <f>orders[[#This Row],[Unit Price]]*orders[[#This Row],[Quantity]]</f>
        <v>167.67000000000002</v>
      </c>
      <c r="N847">
        <f>_xlfn.XLOOKUP(orders[[#This Row],[Product ID]],products[Product ID],products[Profit]) * orders[[#This Row],[Quantity]]</f>
        <v>18.443999999999999</v>
      </c>
    </row>
    <row r="848" spans="1:14" x14ac:dyDescent="0.3">
      <c r="A848" t="s">
        <v>6041</v>
      </c>
      <c r="B848" s="1">
        <v>44747</v>
      </c>
      <c r="C848" t="s">
        <v>4423</v>
      </c>
      <c r="D848" t="s">
        <v>5286</v>
      </c>
      <c r="E848">
        <v>2</v>
      </c>
      <c r="F848" t="str">
        <f>_xlfn.XLOOKUP(orders[[#This Row],[Customer ID]],customers[Customer ID],customers[Customer Name])</f>
        <v>Edin Mathe</v>
      </c>
      <c r="G848" t="str">
        <f>IF(_xlfn.XLOOKUP(orders[[#This Row],[Customer ID]],customers[Customer ID],customers[Email])=0,"",_xlfn.XLOOKUP(orders[[#This Row],[Customer ID]],customers[Customer ID],customers[Email]))</f>
        <v/>
      </c>
      <c r="H848" t="str">
        <f>_xlfn.XLOOKUP(orders[[#This Row],[Customer ID]],customers[Customer ID],customers[Country])</f>
        <v>United States</v>
      </c>
      <c r="I848" t="str">
        <f>_xlfn.XLOOKUP(orders[[#This Row],[Product ID]],products[Product ID],products[Coffee Type])</f>
        <v>Arabica</v>
      </c>
      <c r="J848" t="str">
        <f>_xlfn.XLOOKUP(orders[[#This Row],[Product ID]],products[Product ID],products[Roast Type])</f>
        <v xml:space="preserve">Medium </v>
      </c>
      <c r="K848" s="2">
        <f>_xlfn.XLOOKUP(orders[[#This Row],[Product ID]],products[Product ID],products[Size kg])</f>
        <v>2.5</v>
      </c>
      <c r="L848">
        <f>_xlfn.XLOOKUP(orders[[#This Row],[Product ID]],products[Product ID],products[Unit Price])</f>
        <v>25.875</v>
      </c>
      <c r="M848">
        <f>orders[[#This Row],[Unit Price]]*orders[[#This Row],[Quantity]]</f>
        <v>51.75</v>
      </c>
      <c r="N848">
        <f>_xlfn.XLOOKUP(orders[[#This Row],[Product ID]],products[Product ID],products[Profit]) * orders[[#This Row],[Quantity]]</f>
        <v>4.6574</v>
      </c>
    </row>
    <row r="849" spans="1:14" x14ac:dyDescent="0.3">
      <c r="A849" t="s">
        <v>6042</v>
      </c>
      <c r="B849" s="1">
        <v>44460</v>
      </c>
      <c r="C849" t="s">
        <v>4427</v>
      </c>
      <c r="D849" t="s">
        <v>5217</v>
      </c>
      <c r="E849">
        <v>3</v>
      </c>
      <c r="F849" t="str">
        <f>_xlfn.XLOOKUP(orders[[#This Row],[Customer ID]],customers[Customer ID],customers[Customer Name])</f>
        <v>Mordy Van Der Vlies</v>
      </c>
      <c r="G849" t="str">
        <f>IF(_xlfn.XLOOKUP(orders[[#This Row],[Customer ID]],customers[Customer ID],customers[Email])=0,"",_xlfn.XLOOKUP(orders[[#This Row],[Customer ID]],customers[Customer ID],customers[Email]))</f>
        <v>mvannj@wikipedia.org</v>
      </c>
      <c r="H849" t="str">
        <f>_xlfn.XLOOKUP(orders[[#This Row],[Customer ID]],customers[Customer ID],customers[Country])</f>
        <v>United States</v>
      </c>
      <c r="I849" t="str">
        <f>_xlfn.XLOOKUP(orders[[#This Row],[Product ID]],products[Product ID],products[Coffee Type])</f>
        <v>Arabica</v>
      </c>
      <c r="J849" t="str">
        <f>_xlfn.XLOOKUP(orders[[#This Row],[Product ID]],products[Product ID],products[Roast Type])</f>
        <v xml:space="preserve">Dark </v>
      </c>
      <c r="K849" s="2">
        <f>_xlfn.XLOOKUP(orders[[#This Row],[Product ID]],products[Product ID],products[Size kg])</f>
        <v>0.2</v>
      </c>
      <c r="L849">
        <f>_xlfn.XLOOKUP(orders[[#This Row],[Product ID]],products[Product ID],products[Unit Price])</f>
        <v>2.9849999999999999</v>
      </c>
      <c r="M849">
        <f>orders[[#This Row],[Unit Price]]*orders[[#This Row],[Quantity]]</f>
        <v>8.9550000000000001</v>
      </c>
      <c r="N849">
        <f>_xlfn.XLOOKUP(orders[[#This Row],[Product ID]],products[Product ID],products[Profit]) * orders[[#This Row],[Quantity]]</f>
        <v>0.80580000000000007</v>
      </c>
    </row>
    <row r="850" spans="1:14" x14ac:dyDescent="0.3">
      <c r="A850" t="s">
        <v>6043</v>
      </c>
      <c r="B850" s="1">
        <v>43468</v>
      </c>
      <c r="C850" t="s">
        <v>4432</v>
      </c>
      <c r="D850" t="s">
        <v>5289</v>
      </c>
      <c r="E850">
        <v>6</v>
      </c>
      <c r="F850" t="str">
        <f>_xlfn.XLOOKUP(orders[[#This Row],[Customer ID]],customers[Customer ID],customers[Customer Name])</f>
        <v>Spencer Wastell</v>
      </c>
      <c r="G850" t="str">
        <f>IF(_xlfn.XLOOKUP(orders[[#This Row],[Customer ID]],customers[Customer ID],customers[Email])=0,"",_xlfn.XLOOKUP(orders[[#This Row],[Customer ID]],customers[Customer ID],customers[Email]))</f>
        <v/>
      </c>
      <c r="H850" t="str">
        <f>_xlfn.XLOOKUP(orders[[#This Row],[Customer ID]],customers[Customer ID],customers[Country])</f>
        <v>United States</v>
      </c>
      <c r="I850" t="str">
        <f>_xlfn.XLOOKUP(orders[[#This Row],[Product ID]],products[Product ID],products[Coffee Type])</f>
        <v>Excelsa</v>
      </c>
      <c r="J850" t="str">
        <f>_xlfn.XLOOKUP(orders[[#This Row],[Product ID]],products[Product ID],products[Roast Type])</f>
        <v xml:space="preserve">Light </v>
      </c>
      <c r="K850" s="2">
        <f>_xlfn.XLOOKUP(orders[[#This Row],[Product ID]],products[Product ID],products[Size kg])</f>
        <v>0.5</v>
      </c>
      <c r="L850">
        <f>_xlfn.XLOOKUP(orders[[#This Row],[Product ID]],products[Product ID],products[Unit Price])</f>
        <v>8.91</v>
      </c>
      <c r="M850">
        <f>orders[[#This Row],[Unit Price]]*orders[[#This Row],[Quantity]]</f>
        <v>53.46</v>
      </c>
      <c r="N850">
        <f>_xlfn.XLOOKUP(orders[[#This Row],[Product ID]],products[Product ID],products[Profit]) * orders[[#This Row],[Quantity]]</f>
        <v>5.8805999999999994</v>
      </c>
    </row>
    <row r="851" spans="1:14" x14ac:dyDescent="0.3">
      <c r="A851" t="s">
        <v>6044</v>
      </c>
      <c r="B851" s="1">
        <v>44628</v>
      </c>
      <c r="C851" t="s">
        <v>4436</v>
      </c>
      <c r="D851" t="s">
        <v>5254</v>
      </c>
      <c r="E851">
        <v>6</v>
      </c>
      <c r="F851" t="str">
        <f>_xlfn.XLOOKUP(orders[[#This Row],[Customer ID]],customers[Customer ID],customers[Customer Name])</f>
        <v>Jemimah Ethelston</v>
      </c>
      <c r="G851" t="str">
        <f>IF(_xlfn.XLOOKUP(orders[[#This Row],[Customer ID]],customers[Customer ID],customers[Email])=0,"",_xlfn.XLOOKUP(orders[[#This Row],[Customer ID]],customers[Customer ID],customers[Email]))</f>
        <v>jethelstonnl@creativecommons.org</v>
      </c>
      <c r="H851" t="str">
        <f>_xlfn.XLOOKUP(orders[[#This Row],[Customer ID]],customers[Customer ID],customers[Country])</f>
        <v>United States</v>
      </c>
      <c r="I851" t="str">
        <f>_xlfn.XLOOKUP(orders[[#This Row],[Product ID]],products[Product ID],products[Coffee Type])</f>
        <v>Arabica</v>
      </c>
      <c r="J851" t="str">
        <f>_xlfn.XLOOKUP(orders[[#This Row],[Product ID]],products[Product ID],products[Roast Type])</f>
        <v xml:space="preserve">Light </v>
      </c>
      <c r="K851" s="2">
        <f>_xlfn.XLOOKUP(orders[[#This Row],[Product ID]],products[Product ID],products[Size kg])</f>
        <v>0.2</v>
      </c>
      <c r="L851">
        <f>_xlfn.XLOOKUP(orders[[#This Row],[Product ID]],products[Product ID],products[Unit Price])</f>
        <v>3.8849999999999998</v>
      </c>
      <c r="M851">
        <f>orders[[#This Row],[Unit Price]]*orders[[#This Row],[Quantity]]</f>
        <v>23.31</v>
      </c>
      <c r="N851">
        <f>_xlfn.XLOOKUP(orders[[#This Row],[Product ID]],products[Product ID],products[Profit]) * orders[[#This Row],[Quantity]]</f>
        <v>2.0975999999999999</v>
      </c>
    </row>
    <row r="852" spans="1:14" x14ac:dyDescent="0.3">
      <c r="A852" t="s">
        <v>6044</v>
      </c>
      <c r="B852" s="1">
        <v>44628</v>
      </c>
      <c r="C852" t="s">
        <v>4436</v>
      </c>
      <c r="D852" t="s">
        <v>5211</v>
      </c>
      <c r="E852">
        <v>2</v>
      </c>
      <c r="F852" t="str">
        <f>_xlfn.XLOOKUP(orders[[#This Row],[Customer ID]],customers[Customer ID],customers[Customer Name])</f>
        <v>Jemimah Ethelston</v>
      </c>
      <c r="G852" t="str">
        <f>IF(_xlfn.XLOOKUP(orders[[#This Row],[Customer ID]],customers[Customer ID],customers[Email])=0,"",_xlfn.XLOOKUP(orders[[#This Row],[Customer ID]],customers[Customer ID],customers[Email]))</f>
        <v>jethelstonnl@creativecommons.org</v>
      </c>
      <c r="H852" t="str">
        <f>_xlfn.XLOOKUP(orders[[#This Row],[Customer ID]],customers[Customer ID],customers[Country])</f>
        <v>United States</v>
      </c>
      <c r="I852" t="str">
        <f>_xlfn.XLOOKUP(orders[[#This Row],[Product ID]],products[Product ID],products[Coffee Type])</f>
        <v>Arabica</v>
      </c>
      <c r="J852" t="str">
        <f>_xlfn.XLOOKUP(orders[[#This Row],[Product ID]],products[Product ID],products[Roast Type])</f>
        <v xml:space="preserve">Medium </v>
      </c>
      <c r="K852" s="2">
        <f>_xlfn.XLOOKUP(orders[[#This Row],[Product ID]],products[Product ID],products[Size kg])</f>
        <v>0.2</v>
      </c>
      <c r="L852">
        <f>_xlfn.XLOOKUP(orders[[#This Row],[Product ID]],products[Product ID],products[Unit Price])</f>
        <v>3.375</v>
      </c>
      <c r="M852">
        <f>orders[[#This Row],[Unit Price]]*orders[[#This Row],[Quantity]]</f>
        <v>6.75</v>
      </c>
      <c r="N852">
        <f>_xlfn.XLOOKUP(orders[[#This Row],[Product ID]],products[Product ID],products[Profit]) * orders[[#This Row],[Quantity]]</f>
        <v>0.60740000000000005</v>
      </c>
    </row>
    <row r="853" spans="1:14" x14ac:dyDescent="0.3">
      <c r="A853" t="s">
        <v>6045</v>
      </c>
      <c r="B853" s="1">
        <v>43900</v>
      </c>
      <c r="C853" t="s">
        <v>4447</v>
      </c>
      <c r="D853" t="s">
        <v>5259</v>
      </c>
      <c r="E853">
        <v>1</v>
      </c>
      <c r="F853" t="str">
        <f>_xlfn.XLOOKUP(orders[[#This Row],[Customer ID]],customers[Customer ID],customers[Customer Name])</f>
        <v>Perice Eberz</v>
      </c>
      <c r="G853" t="str">
        <f>IF(_xlfn.XLOOKUP(orders[[#This Row],[Customer ID]],customers[Customer ID],customers[Email])=0,"",_xlfn.XLOOKUP(orders[[#This Row],[Customer ID]],customers[Customer ID],customers[Email]))</f>
        <v>peberznn@woothemes.com</v>
      </c>
      <c r="H853" t="str">
        <f>_xlfn.XLOOKUP(orders[[#This Row],[Customer ID]],customers[Customer ID],customers[Country])</f>
        <v>United States</v>
      </c>
      <c r="I853" t="str">
        <f>_xlfn.XLOOKUP(orders[[#This Row],[Product ID]],products[Product ID],products[Coffee Type])</f>
        <v>Liberica</v>
      </c>
      <c r="J853" t="str">
        <f>_xlfn.XLOOKUP(orders[[#This Row],[Product ID]],products[Product ID],products[Roast Type])</f>
        <v xml:space="preserve">Dark </v>
      </c>
      <c r="K853" s="2">
        <f>_xlfn.XLOOKUP(orders[[#This Row],[Product ID]],products[Product ID],products[Size kg])</f>
        <v>0.5</v>
      </c>
      <c r="L853">
        <f>_xlfn.XLOOKUP(orders[[#This Row],[Product ID]],products[Product ID],products[Unit Price])</f>
        <v>7.77</v>
      </c>
      <c r="M853">
        <f>orders[[#This Row],[Unit Price]]*orders[[#This Row],[Quantity]]</f>
        <v>7.77</v>
      </c>
      <c r="N853">
        <f>_xlfn.XLOOKUP(orders[[#This Row],[Product ID]],products[Product ID],products[Profit]) * orders[[#This Row],[Quantity]]</f>
        <v>1.0101</v>
      </c>
    </row>
    <row r="854" spans="1:14" x14ac:dyDescent="0.3">
      <c r="A854" t="s">
        <v>6046</v>
      </c>
      <c r="B854" s="1">
        <v>44527</v>
      </c>
      <c r="C854" t="s">
        <v>4452</v>
      </c>
      <c r="D854" t="s">
        <v>5250</v>
      </c>
      <c r="E854">
        <v>4</v>
      </c>
      <c r="F854" t="str">
        <f>_xlfn.XLOOKUP(orders[[#This Row],[Customer ID]],customers[Customer ID],customers[Customer Name])</f>
        <v>Bear Gaish</v>
      </c>
      <c r="G854" t="str">
        <f>IF(_xlfn.XLOOKUP(orders[[#This Row],[Customer ID]],customers[Customer ID],customers[Email])=0,"",_xlfn.XLOOKUP(orders[[#This Row],[Customer ID]],customers[Customer ID],customers[Email]))</f>
        <v>bgaishno@altervista.org</v>
      </c>
      <c r="H854" t="str">
        <f>_xlfn.XLOOKUP(orders[[#This Row],[Customer ID]],customers[Customer ID],customers[Country])</f>
        <v>United States</v>
      </c>
      <c r="I854" t="str">
        <f>_xlfn.XLOOKUP(orders[[#This Row],[Product ID]],products[Product ID],products[Coffee Type])</f>
        <v>Liberica</v>
      </c>
      <c r="J854" t="str">
        <f>_xlfn.XLOOKUP(orders[[#This Row],[Product ID]],products[Product ID],products[Roast Type])</f>
        <v xml:space="preserve">Dark </v>
      </c>
      <c r="K854" s="2">
        <f>_xlfn.XLOOKUP(orders[[#This Row],[Product ID]],products[Product ID],products[Size kg])</f>
        <v>2.5</v>
      </c>
      <c r="L854">
        <f>_xlfn.XLOOKUP(orders[[#This Row],[Product ID]],products[Product ID],products[Unit Price])</f>
        <v>29.785</v>
      </c>
      <c r="M854">
        <f>orders[[#This Row],[Unit Price]]*orders[[#This Row],[Quantity]]</f>
        <v>119.14</v>
      </c>
      <c r="N854">
        <f>_xlfn.XLOOKUP(orders[[#This Row],[Product ID]],products[Product ID],products[Profit]) * orders[[#This Row],[Quantity]]</f>
        <v>15.488</v>
      </c>
    </row>
    <row r="855" spans="1:14" x14ac:dyDescent="0.3">
      <c r="A855" t="s">
        <v>6047</v>
      </c>
      <c r="B855" s="1">
        <v>44259</v>
      </c>
      <c r="C855" t="s">
        <v>4456</v>
      </c>
      <c r="D855" t="s">
        <v>5200</v>
      </c>
      <c r="E855">
        <v>2</v>
      </c>
      <c r="F855" t="str">
        <f>_xlfn.XLOOKUP(orders[[#This Row],[Customer ID]],customers[Customer ID],customers[Customer Name])</f>
        <v>Lynnea Danton</v>
      </c>
      <c r="G855" t="str">
        <f>IF(_xlfn.XLOOKUP(orders[[#This Row],[Customer ID]],customers[Customer ID],customers[Email])=0,"",_xlfn.XLOOKUP(orders[[#This Row],[Customer ID]],customers[Customer ID],customers[Email]))</f>
        <v>ldantonnp@miitbeian.gov.cn</v>
      </c>
      <c r="H855" t="str">
        <f>_xlfn.XLOOKUP(orders[[#This Row],[Customer ID]],customers[Customer ID],customers[Country])</f>
        <v>United States</v>
      </c>
      <c r="I855" t="str">
        <f>_xlfn.XLOOKUP(orders[[#This Row],[Product ID]],products[Product ID],products[Coffee Type])</f>
        <v>Arabica</v>
      </c>
      <c r="J855" t="str">
        <f>_xlfn.XLOOKUP(orders[[#This Row],[Product ID]],products[Product ID],products[Roast Type])</f>
        <v xml:space="preserve">Dark </v>
      </c>
      <c r="K855" s="2">
        <f>_xlfn.XLOOKUP(orders[[#This Row],[Product ID]],products[Product ID],products[Size kg])</f>
        <v>1</v>
      </c>
      <c r="L855">
        <f>_xlfn.XLOOKUP(orders[[#This Row],[Product ID]],products[Product ID],products[Unit Price])</f>
        <v>9.9499999999999993</v>
      </c>
      <c r="M855">
        <f>orders[[#This Row],[Unit Price]]*orders[[#This Row],[Quantity]]</f>
        <v>19.899999999999999</v>
      </c>
      <c r="N855">
        <f>_xlfn.XLOOKUP(orders[[#This Row],[Product ID]],products[Product ID],products[Profit]) * orders[[#This Row],[Quantity]]</f>
        <v>1.7909999999999999</v>
      </c>
    </row>
    <row r="856" spans="1:14" x14ac:dyDescent="0.3">
      <c r="A856" t="s">
        <v>6048</v>
      </c>
      <c r="B856" s="1">
        <v>44516</v>
      </c>
      <c r="C856" t="s">
        <v>4460</v>
      </c>
      <c r="D856" t="s">
        <v>5278</v>
      </c>
      <c r="E856">
        <v>5</v>
      </c>
      <c r="F856" t="str">
        <f>_xlfn.XLOOKUP(orders[[#This Row],[Customer ID]],customers[Customer ID],customers[Customer Name])</f>
        <v>Skipton Morrall</v>
      </c>
      <c r="G856" t="str">
        <f>IF(_xlfn.XLOOKUP(orders[[#This Row],[Customer ID]],customers[Customer ID],customers[Email])=0,"",_xlfn.XLOOKUP(orders[[#This Row],[Customer ID]],customers[Customer ID],customers[Email]))</f>
        <v>smorrallnq@answers.com</v>
      </c>
      <c r="H856" t="str">
        <f>_xlfn.XLOOKUP(orders[[#This Row],[Customer ID]],customers[Customer ID],customers[Country])</f>
        <v>United States</v>
      </c>
      <c r="I856" t="str">
        <f>_xlfn.XLOOKUP(orders[[#This Row],[Product ID]],products[Product ID],products[Coffee Type])</f>
        <v>Robusta</v>
      </c>
      <c r="J856" t="str">
        <f>_xlfn.XLOOKUP(orders[[#This Row],[Product ID]],products[Product ID],products[Roast Type])</f>
        <v xml:space="preserve">Light </v>
      </c>
      <c r="K856" s="2">
        <f>_xlfn.XLOOKUP(orders[[#This Row],[Product ID]],products[Product ID],products[Size kg])</f>
        <v>0.5</v>
      </c>
      <c r="L856">
        <f>_xlfn.XLOOKUP(orders[[#This Row],[Product ID]],products[Product ID],products[Unit Price])</f>
        <v>7.17</v>
      </c>
      <c r="M856">
        <f>orders[[#This Row],[Unit Price]]*orders[[#This Row],[Quantity]]</f>
        <v>35.85</v>
      </c>
      <c r="N856">
        <f>_xlfn.XLOOKUP(orders[[#This Row],[Product ID]],products[Product ID],products[Profit]) * orders[[#This Row],[Quantity]]</f>
        <v>2.1510000000000002</v>
      </c>
    </row>
    <row r="857" spans="1:14" x14ac:dyDescent="0.3">
      <c r="A857" t="s">
        <v>6049</v>
      </c>
      <c r="B857" s="1">
        <v>43632</v>
      </c>
      <c r="C857" t="s">
        <v>4465</v>
      </c>
      <c r="D857" t="s">
        <v>5250</v>
      </c>
      <c r="E857">
        <v>3</v>
      </c>
      <c r="F857" t="str">
        <f>_xlfn.XLOOKUP(orders[[#This Row],[Customer ID]],customers[Customer ID],customers[Customer Name])</f>
        <v>Devan Crownshaw</v>
      </c>
      <c r="G857" t="str">
        <f>IF(_xlfn.XLOOKUP(orders[[#This Row],[Customer ID]],customers[Customer ID],customers[Email])=0,"",_xlfn.XLOOKUP(orders[[#This Row],[Customer ID]],customers[Customer ID],customers[Email]))</f>
        <v>dcrownshawnr@photobucket.com</v>
      </c>
      <c r="H857" t="str">
        <f>_xlfn.XLOOKUP(orders[[#This Row],[Customer ID]],customers[Customer ID],customers[Country])</f>
        <v>United States</v>
      </c>
      <c r="I857" t="str">
        <f>_xlfn.XLOOKUP(orders[[#This Row],[Product ID]],products[Product ID],products[Coffee Type])</f>
        <v>Liberica</v>
      </c>
      <c r="J857" t="str">
        <f>_xlfn.XLOOKUP(orders[[#This Row],[Product ID]],products[Product ID],products[Roast Type])</f>
        <v xml:space="preserve">Dark </v>
      </c>
      <c r="K857" s="2">
        <f>_xlfn.XLOOKUP(orders[[#This Row],[Product ID]],products[Product ID],products[Size kg])</f>
        <v>2.5</v>
      </c>
      <c r="L857">
        <f>_xlfn.XLOOKUP(orders[[#This Row],[Product ID]],products[Product ID],products[Unit Price])</f>
        <v>29.785</v>
      </c>
      <c r="M857">
        <f>orders[[#This Row],[Unit Price]]*orders[[#This Row],[Quantity]]</f>
        <v>89.355000000000004</v>
      </c>
      <c r="N857">
        <f>_xlfn.XLOOKUP(orders[[#This Row],[Product ID]],products[Product ID],products[Profit]) * orders[[#This Row],[Quantity]]</f>
        <v>11.616</v>
      </c>
    </row>
    <row r="858" spans="1:14" x14ac:dyDescent="0.3">
      <c r="A858" t="s">
        <v>6050</v>
      </c>
      <c r="B858" s="1">
        <v>44031</v>
      </c>
      <c r="C858" t="s">
        <v>4349</v>
      </c>
      <c r="D858" t="s">
        <v>5231</v>
      </c>
      <c r="E858">
        <v>2</v>
      </c>
      <c r="F858" t="str">
        <f>_xlfn.XLOOKUP(orders[[#This Row],[Customer ID]],customers[Customer ID],customers[Customer Name])</f>
        <v>Odelia Skerme</v>
      </c>
      <c r="G858" t="str">
        <f>IF(_xlfn.XLOOKUP(orders[[#This Row],[Customer ID]],customers[Customer ID],customers[Email])=0,"",_xlfn.XLOOKUP(orders[[#This Row],[Customer ID]],customers[Customer ID],customers[Email]))</f>
        <v>oskermen3@hatena.ne.jp</v>
      </c>
      <c r="H858" t="str">
        <f>_xlfn.XLOOKUP(orders[[#This Row],[Customer ID]],customers[Customer ID],customers[Country])</f>
        <v>United States</v>
      </c>
      <c r="I858" t="str">
        <f>_xlfn.XLOOKUP(orders[[#This Row],[Product ID]],products[Product ID],products[Coffee Type])</f>
        <v>Liberica</v>
      </c>
      <c r="J858" t="str">
        <f>_xlfn.XLOOKUP(orders[[#This Row],[Product ID]],products[Product ID],products[Roast Type])</f>
        <v xml:space="preserve">Medium </v>
      </c>
      <c r="K858" s="2">
        <f>_xlfn.XLOOKUP(orders[[#This Row],[Product ID]],products[Product ID],products[Size kg])</f>
        <v>0.2</v>
      </c>
      <c r="L858">
        <f>_xlfn.XLOOKUP(orders[[#This Row],[Product ID]],products[Product ID],products[Unit Price])</f>
        <v>4.3650000000000002</v>
      </c>
      <c r="M858">
        <f>orders[[#This Row],[Unit Price]]*orders[[#This Row],[Quantity]]</f>
        <v>8.73</v>
      </c>
      <c r="N858">
        <f>_xlfn.XLOOKUP(orders[[#This Row],[Product ID]],products[Product ID],products[Profit]) * orders[[#This Row],[Quantity]]</f>
        <v>1.135</v>
      </c>
    </row>
    <row r="859" spans="1:14" x14ac:dyDescent="0.3">
      <c r="A859" t="s">
        <v>6051</v>
      </c>
      <c r="B859" s="1">
        <v>43889</v>
      </c>
      <c r="C859" t="s">
        <v>4476</v>
      </c>
      <c r="D859" t="s">
        <v>5189</v>
      </c>
      <c r="E859">
        <v>5</v>
      </c>
      <c r="F859" t="str">
        <f>_xlfn.XLOOKUP(orders[[#This Row],[Customer ID]],customers[Customer ID],customers[Customer Name])</f>
        <v>Joceline Reddoch</v>
      </c>
      <c r="G859" t="str">
        <f>IF(_xlfn.XLOOKUP(orders[[#This Row],[Customer ID]],customers[Customer ID],customers[Email])=0,"",_xlfn.XLOOKUP(orders[[#This Row],[Customer ID]],customers[Customer ID],customers[Email]))</f>
        <v>jreddochnt@sun.com</v>
      </c>
      <c r="H859" t="str">
        <f>_xlfn.XLOOKUP(orders[[#This Row],[Customer ID]],customers[Customer ID],customers[Country])</f>
        <v>United States</v>
      </c>
      <c r="I859" t="str">
        <f>_xlfn.XLOOKUP(orders[[#This Row],[Product ID]],products[Product ID],products[Coffee Type])</f>
        <v>Robusta</v>
      </c>
      <c r="J859" t="str">
        <f>_xlfn.XLOOKUP(orders[[#This Row],[Product ID]],products[Product ID],products[Roast Type])</f>
        <v xml:space="preserve">Light </v>
      </c>
      <c r="K859" s="2">
        <f>_xlfn.XLOOKUP(orders[[#This Row],[Product ID]],products[Product ID],products[Size kg])</f>
        <v>2.5</v>
      </c>
      <c r="L859">
        <f>_xlfn.XLOOKUP(orders[[#This Row],[Product ID]],products[Product ID],products[Unit Price])</f>
        <v>27.484999999999999</v>
      </c>
      <c r="M859">
        <f>orders[[#This Row],[Unit Price]]*orders[[#This Row],[Quantity]]</f>
        <v>137.42500000000001</v>
      </c>
      <c r="N859">
        <f>_xlfn.XLOOKUP(orders[[#This Row],[Product ID]],products[Product ID],products[Profit]) * orders[[#This Row],[Quantity]]</f>
        <v>8.2454999999999998</v>
      </c>
    </row>
    <row r="860" spans="1:14" x14ac:dyDescent="0.3">
      <c r="A860" t="s">
        <v>6052</v>
      </c>
      <c r="B860" s="1">
        <v>43638</v>
      </c>
      <c r="C860" t="s">
        <v>4481</v>
      </c>
      <c r="D860" t="s">
        <v>5232</v>
      </c>
      <c r="E860">
        <v>4</v>
      </c>
      <c r="F860" t="str">
        <f>_xlfn.XLOOKUP(orders[[#This Row],[Customer ID]],customers[Customer ID],customers[Customer Name])</f>
        <v>Shelley Titley</v>
      </c>
      <c r="G860" t="str">
        <f>IF(_xlfn.XLOOKUP(orders[[#This Row],[Customer ID]],customers[Customer ID],customers[Email])=0,"",_xlfn.XLOOKUP(orders[[#This Row],[Customer ID]],customers[Customer ID],customers[Email]))</f>
        <v>stitleynu@whitehouse.gov</v>
      </c>
      <c r="H860" t="str">
        <f>_xlfn.XLOOKUP(orders[[#This Row],[Customer ID]],customers[Customer ID],customers[Country])</f>
        <v>United States</v>
      </c>
      <c r="I860" t="str">
        <f>_xlfn.XLOOKUP(orders[[#This Row],[Product ID]],products[Product ID],products[Coffee Type])</f>
        <v>Liberica</v>
      </c>
      <c r="J860" t="str">
        <f>_xlfn.XLOOKUP(orders[[#This Row],[Product ID]],products[Product ID],products[Roast Type])</f>
        <v xml:space="preserve">Medium </v>
      </c>
      <c r="K860" s="2">
        <f>_xlfn.XLOOKUP(orders[[#This Row],[Product ID]],products[Product ID],products[Size kg])</f>
        <v>0.5</v>
      </c>
      <c r="L860">
        <f>_xlfn.XLOOKUP(orders[[#This Row],[Product ID]],products[Product ID],products[Unit Price])</f>
        <v>8.73</v>
      </c>
      <c r="M860">
        <f>orders[[#This Row],[Unit Price]]*orders[[#This Row],[Quantity]]</f>
        <v>34.92</v>
      </c>
      <c r="N860">
        <f>_xlfn.XLOOKUP(orders[[#This Row],[Product ID]],products[Product ID],products[Profit]) * orders[[#This Row],[Quantity]]</f>
        <v>4.5396000000000001</v>
      </c>
    </row>
    <row r="861" spans="1:14" x14ac:dyDescent="0.3">
      <c r="A861" t="s">
        <v>6053</v>
      </c>
      <c r="B861" s="1">
        <v>43716</v>
      </c>
      <c r="C861" t="s">
        <v>4486</v>
      </c>
      <c r="D861" t="s">
        <v>5306</v>
      </c>
      <c r="E861">
        <v>6</v>
      </c>
      <c r="F861" t="str">
        <f>_xlfn.XLOOKUP(orders[[#This Row],[Customer ID]],customers[Customer ID],customers[Customer Name])</f>
        <v>Redd Simao</v>
      </c>
      <c r="G861" t="str">
        <f>IF(_xlfn.XLOOKUP(orders[[#This Row],[Customer ID]],customers[Customer ID],customers[Email])=0,"",_xlfn.XLOOKUP(orders[[#This Row],[Customer ID]],customers[Customer ID],customers[Email]))</f>
        <v>rsimaonv@simplemachines.org</v>
      </c>
      <c r="H861" t="str">
        <f>_xlfn.XLOOKUP(orders[[#This Row],[Customer ID]],customers[Customer ID],customers[Country])</f>
        <v>United States</v>
      </c>
      <c r="I861" t="str">
        <f>_xlfn.XLOOKUP(orders[[#This Row],[Product ID]],products[Product ID],products[Coffee Type])</f>
        <v>Arabica</v>
      </c>
      <c r="J861" t="str">
        <f>_xlfn.XLOOKUP(orders[[#This Row],[Product ID]],products[Product ID],products[Roast Type])</f>
        <v xml:space="preserve">Light </v>
      </c>
      <c r="K861" s="2">
        <f>_xlfn.XLOOKUP(orders[[#This Row],[Product ID]],products[Product ID],products[Size kg])</f>
        <v>2.5</v>
      </c>
      <c r="L861">
        <f>_xlfn.XLOOKUP(orders[[#This Row],[Product ID]],products[Product ID],products[Unit Price])</f>
        <v>29.785</v>
      </c>
      <c r="M861">
        <f>orders[[#This Row],[Unit Price]]*orders[[#This Row],[Quantity]]</f>
        <v>178.71</v>
      </c>
      <c r="N861">
        <f>_xlfn.XLOOKUP(orders[[#This Row],[Product ID]],products[Product ID],products[Profit]) * orders[[#This Row],[Quantity]]</f>
        <v>16.083600000000001</v>
      </c>
    </row>
    <row r="862" spans="1:14" x14ac:dyDescent="0.3">
      <c r="A862" t="s">
        <v>6054</v>
      </c>
      <c r="B862" s="1">
        <v>44707</v>
      </c>
      <c r="C862" t="s">
        <v>4491</v>
      </c>
      <c r="D862" t="s">
        <v>5286</v>
      </c>
      <c r="E862">
        <v>1</v>
      </c>
      <c r="F862" t="str">
        <f>_xlfn.XLOOKUP(orders[[#This Row],[Customer ID]],customers[Customer ID],customers[Customer Name])</f>
        <v>Cece Inker</v>
      </c>
      <c r="G862" t="str">
        <f>IF(_xlfn.XLOOKUP(orders[[#This Row],[Customer ID]],customers[Customer ID],customers[Email])=0,"",_xlfn.XLOOKUP(orders[[#This Row],[Customer ID]],customers[Customer ID],customers[Email]))</f>
        <v/>
      </c>
      <c r="H862" t="str">
        <f>_xlfn.XLOOKUP(orders[[#This Row],[Customer ID]],customers[Customer ID],customers[Country])</f>
        <v>United States</v>
      </c>
      <c r="I862" t="str">
        <f>_xlfn.XLOOKUP(orders[[#This Row],[Product ID]],products[Product ID],products[Coffee Type])</f>
        <v>Arabica</v>
      </c>
      <c r="J862" t="str">
        <f>_xlfn.XLOOKUP(orders[[#This Row],[Product ID]],products[Product ID],products[Roast Type])</f>
        <v xml:space="preserve">Medium </v>
      </c>
      <c r="K862" s="2">
        <f>_xlfn.XLOOKUP(orders[[#This Row],[Product ID]],products[Product ID],products[Size kg])</f>
        <v>2.5</v>
      </c>
      <c r="L862">
        <f>_xlfn.XLOOKUP(orders[[#This Row],[Product ID]],products[Product ID],products[Unit Price])</f>
        <v>25.875</v>
      </c>
      <c r="M862">
        <f>orders[[#This Row],[Unit Price]]*orders[[#This Row],[Quantity]]</f>
        <v>25.875</v>
      </c>
      <c r="N862">
        <f>_xlfn.XLOOKUP(orders[[#This Row],[Product ID]],products[Product ID],products[Profit]) * orders[[#This Row],[Quantity]]</f>
        <v>2.3287</v>
      </c>
    </row>
    <row r="863" spans="1:14" x14ac:dyDescent="0.3">
      <c r="A863" t="s">
        <v>6055</v>
      </c>
      <c r="B863" s="1">
        <v>43802</v>
      </c>
      <c r="C863" t="s">
        <v>4495</v>
      </c>
      <c r="D863" t="s">
        <v>5191</v>
      </c>
      <c r="E863">
        <v>6</v>
      </c>
      <c r="F863" t="str">
        <f>_xlfn.XLOOKUP(orders[[#This Row],[Customer ID]],customers[Customer ID],customers[Customer Name])</f>
        <v>Noel Chisholm</v>
      </c>
      <c r="G863" t="str">
        <f>IF(_xlfn.XLOOKUP(orders[[#This Row],[Customer ID]],customers[Customer ID],customers[Email])=0,"",_xlfn.XLOOKUP(orders[[#This Row],[Customer ID]],customers[Customer ID],customers[Email]))</f>
        <v>nchisholmnx@example.com</v>
      </c>
      <c r="H863" t="str">
        <f>_xlfn.XLOOKUP(orders[[#This Row],[Customer ID]],customers[Customer ID],customers[Country])</f>
        <v>United States</v>
      </c>
      <c r="I863" t="str">
        <f>_xlfn.XLOOKUP(orders[[#This Row],[Product ID]],products[Product ID],products[Coffee Type])</f>
        <v>Liberica</v>
      </c>
      <c r="J863" t="str">
        <f>_xlfn.XLOOKUP(orders[[#This Row],[Product ID]],products[Product ID],products[Roast Type])</f>
        <v xml:space="preserve">Dark </v>
      </c>
      <c r="K863" s="2">
        <f>_xlfn.XLOOKUP(orders[[#This Row],[Product ID]],products[Product ID],products[Size kg])</f>
        <v>1</v>
      </c>
      <c r="L863">
        <f>_xlfn.XLOOKUP(orders[[#This Row],[Product ID]],products[Product ID],products[Unit Price])</f>
        <v>12.95</v>
      </c>
      <c r="M863">
        <f>orders[[#This Row],[Unit Price]]*orders[[#This Row],[Quantity]]</f>
        <v>77.699999999999989</v>
      </c>
      <c r="N863">
        <f>_xlfn.XLOOKUP(orders[[#This Row],[Product ID]],products[Product ID],products[Profit]) * orders[[#This Row],[Quantity]]</f>
        <v>10.100999999999999</v>
      </c>
    </row>
    <row r="864" spans="1:14" x14ac:dyDescent="0.3">
      <c r="A864" t="s">
        <v>6056</v>
      </c>
      <c r="B864" s="1">
        <v>43725</v>
      </c>
      <c r="C864" t="s">
        <v>4500</v>
      </c>
      <c r="D864" t="s">
        <v>5183</v>
      </c>
      <c r="E864">
        <v>1</v>
      </c>
      <c r="F864" t="str">
        <f>_xlfn.XLOOKUP(orders[[#This Row],[Customer ID]],customers[Customer ID],customers[Customer Name])</f>
        <v>Grazia Oats</v>
      </c>
      <c r="G864" t="str">
        <f>IF(_xlfn.XLOOKUP(orders[[#This Row],[Customer ID]],customers[Customer ID],customers[Email])=0,"",_xlfn.XLOOKUP(orders[[#This Row],[Customer ID]],customers[Customer ID],customers[Email]))</f>
        <v>goatsny@live.com</v>
      </c>
      <c r="H864" t="str">
        <f>_xlfn.XLOOKUP(orders[[#This Row],[Customer ID]],customers[Customer ID],customers[Country])</f>
        <v>United States</v>
      </c>
      <c r="I864" t="str">
        <f>_xlfn.XLOOKUP(orders[[#This Row],[Product ID]],products[Product ID],products[Coffee Type])</f>
        <v>Robusta</v>
      </c>
      <c r="J864" t="str">
        <f>_xlfn.XLOOKUP(orders[[#This Row],[Product ID]],products[Product ID],products[Roast Type])</f>
        <v xml:space="preserve">Medium </v>
      </c>
      <c r="K864" s="2">
        <f>_xlfn.XLOOKUP(orders[[#This Row],[Product ID]],products[Product ID],products[Size kg])</f>
        <v>1</v>
      </c>
      <c r="L864">
        <f>_xlfn.XLOOKUP(orders[[#This Row],[Product ID]],products[Product ID],products[Unit Price])</f>
        <v>9.9499999999999993</v>
      </c>
      <c r="M864">
        <f>orders[[#This Row],[Unit Price]]*orders[[#This Row],[Quantity]]</f>
        <v>9.9499999999999993</v>
      </c>
      <c r="N864">
        <f>_xlfn.XLOOKUP(orders[[#This Row],[Product ID]],products[Product ID],products[Profit]) * orders[[#This Row],[Quantity]]</f>
        <v>0.59699999999999998</v>
      </c>
    </row>
    <row r="865" spans="1:14" x14ac:dyDescent="0.3">
      <c r="A865" t="s">
        <v>6057</v>
      </c>
      <c r="B865" s="1">
        <v>44712</v>
      </c>
      <c r="C865" t="s">
        <v>4505</v>
      </c>
      <c r="D865" t="s">
        <v>5242</v>
      </c>
      <c r="E865">
        <v>2</v>
      </c>
      <c r="F865" t="str">
        <f>_xlfn.XLOOKUP(orders[[#This Row],[Customer ID]],customers[Customer ID],customers[Customer Name])</f>
        <v>Meade Birkin</v>
      </c>
      <c r="G865" t="str">
        <f>IF(_xlfn.XLOOKUP(orders[[#This Row],[Customer ID]],customers[Customer ID],customers[Email])=0,"",_xlfn.XLOOKUP(orders[[#This Row],[Customer ID]],customers[Customer ID],customers[Email]))</f>
        <v>mbirkinnz@java.com</v>
      </c>
      <c r="H865" t="str">
        <f>_xlfn.XLOOKUP(orders[[#This Row],[Customer ID]],customers[Customer ID],customers[Country])</f>
        <v>United States</v>
      </c>
      <c r="I865" t="str">
        <f>_xlfn.XLOOKUP(orders[[#This Row],[Product ID]],products[Product ID],products[Coffee Type])</f>
        <v>Liberica</v>
      </c>
      <c r="J865" t="str">
        <f>_xlfn.XLOOKUP(orders[[#This Row],[Product ID]],products[Product ID],products[Roast Type])</f>
        <v xml:space="preserve">Medium </v>
      </c>
      <c r="K865" s="2">
        <f>_xlfn.XLOOKUP(orders[[#This Row],[Product ID]],products[Product ID],products[Size kg])</f>
        <v>1</v>
      </c>
      <c r="L865">
        <f>_xlfn.XLOOKUP(orders[[#This Row],[Product ID]],products[Product ID],products[Unit Price])</f>
        <v>14.55</v>
      </c>
      <c r="M865">
        <f>orders[[#This Row],[Unit Price]]*orders[[#This Row],[Quantity]]</f>
        <v>29.1</v>
      </c>
      <c r="N865">
        <f>_xlfn.XLOOKUP(orders[[#This Row],[Product ID]],products[Product ID],products[Profit]) * orders[[#This Row],[Quantity]]</f>
        <v>3.7829999999999999</v>
      </c>
    </row>
    <row r="866" spans="1:14" x14ac:dyDescent="0.3">
      <c r="A866" t="s">
        <v>6058</v>
      </c>
      <c r="B866" s="1">
        <v>43759</v>
      </c>
      <c r="C866" t="s">
        <v>4510</v>
      </c>
      <c r="D866" t="s">
        <v>5293</v>
      </c>
      <c r="E866">
        <v>6</v>
      </c>
      <c r="F866" t="str">
        <f>_xlfn.XLOOKUP(orders[[#This Row],[Customer ID]],customers[Customer ID],customers[Customer Name])</f>
        <v>Ronda Pyson</v>
      </c>
      <c r="G866" t="str">
        <f>IF(_xlfn.XLOOKUP(orders[[#This Row],[Customer ID]],customers[Customer ID],customers[Email])=0,"",_xlfn.XLOOKUP(orders[[#This Row],[Customer ID]],customers[Customer ID],customers[Email]))</f>
        <v>rpysono0@constantcontact.com</v>
      </c>
      <c r="H866" t="str">
        <f>_xlfn.XLOOKUP(orders[[#This Row],[Customer ID]],customers[Customer ID],customers[Country])</f>
        <v>Ireland</v>
      </c>
      <c r="I866" t="str">
        <f>_xlfn.XLOOKUP(orders[[#This Row],[Product ID]],products[Product ID],products[Coffee Type])</f>
        <v>Robusta</v>
      </c>
      <c r="J866" t="str">
        <f>_xlfn.XLOOKUP(orders[[#This Row],[Product ID]],products[Product ID],products[Roast Type])</f>
        <v xml:space="preserve">Light </v>
      </c>
      <c r="K866" s="2">
        <f>_xlfn.XLOOKUP(orders[[#This Row],[Product ID]],products[Product ID],products[Size kg])</f>
        <v>0.2</v>
      </c>
      <c r="L866">
        <f>_xlfn.XLOOKUP(orders[[#This Row],[Product ID]],products[Product ID],products[Unit Price])</f>
        <v>3.585</v>
      </c>
      <c r="M866">
        <f>orders[[#This Row],[Unit Price]]*orders[[#This Row],[Quantity]]</f>
        <v>21.509999999999998</v>
      </c>
      <c r="N866">
        <f>_xlfn.XLOOKUP(orders[[#This Row],[Product ID]],products[Product ID],products[Profit]) * orders[[#This Row],[Quantity]]</f>
        <v>1.2906</v>
      </c>
    </row>
    <row r="867" spans="1:14" x14ac:dyDescent="0.3">
      <c r="A867" t="s">
        <v>6059</v>
      </c>
      <c r="B867" s="1">
        <v>44675</v>
      </c>
      <c r="C867" t="s">
        <v>4557</v>
      </c>
      <c r="D867" t="s">
        <v>5225</v>
      </c>
      <c r="E867">
        <v>1</v>
      </c>
      <c r="F867" t="str">
        <f>_xlfn.XLOOKUP(orders[[#This Row],[Customer ID]],customers[Customer ID],customers[Customer Name])</f>
        <v>Modesty MacConnechie</v>
      </c>
      <c r="G867" t="str">
        <f>IF(_xlfn.XLOOKUP(orders[[#This Row],[Customer ID]],customers[Customer ID],customers[Email])=0,"",_xlfn.XLOOKUP(orders[[#This Row],[Customer ID]],customers[Customer ID],customers[Email]))</f>
        <v>mmacconnechieo9@reuters.com</v>
      </c>
      <c r="H867" t="str">
        <f>_xlfn.XLOOKUP(orders[[#This Row],[Customer ID]],customers[Customer ID],customers[Country])</f>
        <v>United States</v>
      </c>
      <c r="I867" t="str">
        <f>_xlfn.XLOOKUP(orders[[#This Row],[Product ID]],products[Product ID],products[Coffee Type])</f>
        <v>Arabica</v>
      </c>
      <c r="J867" t="str">
        <f>_xlfn.XLOOKUP(orders[[#This Row],[Product ID]],products[Product ID],products[Roast Type])</f>
        <v xml:space="preserve">Medium </v>
      </c>
      <c r="K867" s="2">
        <f>_xlfn.XLOOKUP(orders[[#This Row],[Product ID]],products[Product ID],products[Size kg])</f>
        <v>0.5</v>
      </c>
      <c r="L867">
        <f>_xlfn.XLOOKUP(orders[[#This Row],[Product ID]],products[Product ID],products[Unit Price])</f>
        <v>6.75</v>
      </c>
      <c r="M867">
        <f>orders[[#This Row],[Unit Price]]*orders[[#This Row],[Quantity]]</f>
        <v>6.75</v>
      </c>
      <c r="N867">
        <f>_xlfn.XLOOKUP(orders[[#This Row],[Product ID]],products[Product ID],products[Profit]) * orders[[#This Row],[Quantity]]</f>
        <v>0.60750000000000004</v>
      </c>
    </row>
    <row r="868" spans="1:14" x14ac:dyDescent="0.3">
      <c r="A868" t="s">
        <v>6060</v>
      </c>
      <c r="B868" s="1">
        <v>44209</v>
      </c>
      <c r="C868" t="s">
        <v>4519</v>
      </c>
      <c r="D868" t="s">
        <v>5228</v>
      </c>
      <c r="E868">
        <v>3</v>
      </c>
      <c r="F868" t="str">
        <f>_xlfn.XLOOKUP(orders[[#This Row],[Customer ID]],customers[Customer ID],customers[Customer Name])</f>
        <v>Rafaela Treacher</v>
      </c>
      <c r="G868" t="str">
        <f>IF(_xlfn.XLOOKUP(orders[[#This Row],[Customer ID]],customers[Customer ID],customers[Email])=0,"",_xlfn.XLOOKUP(orders[[#This Row],[Customer ID]],customers[Customer ID],customers[Email]))</f>
        <v>rtreachero2@usa.gov</v>
      </c>
      <c r="H868" t="str">
        <f>_xlfn.XLOOKUP(orders[[#This Row],[Customer ID]],customers[Customer ID],customers[Country])</f>
        <v>Ireland</v>
      </c>
      <c r="I868" t="str">
        <f>_xlfn.XLOOKUP(orders[[#This Row],[Product ID]],products[Product ID],products[Coffee Type])</f>
        <v>Arabica</v>
      </c>
      <c r="J868" t="str">
        <f>_xlfn.XLOOKUP(orders[[#This Row],[Product ID]],products[Product ID],products[Roast Type])</f>
        <v xml:space="preserve">Dark </v>
      </c>
      <c r="K868" s="2">
        <f>_xlfn.XLOOKUP(orders[[#This Row],[Product ID]],products[Product ID],products[Size kg])</f>
        <v>0.5</v>
      </c>
      <c r="L868">
        <f>_xlfn.XLOOKUP(orders[[#This Row],[Product ID]],products[Product ID],products[Unit Price])</f>
        <v>5.97</v>
      </c>
      <c r="M868">
        <f>orders[[#This Row],[Unit Price]]*orders[[#This Row],[Quantity]]</f>
        <v>17.91</v>
      </c>
      <c r="N868">
        <f>_xlfn.XLOOKUP(orders[[#This Row],[Product ID]],products[Product ID],products[Profit]) * orders[[#This Row],[Quantity]]</f>
        <v>1.6118999999999999</v>
      </c>
    </row>
    <row r="869" spans="1:14" x14ac:dyDescent="0.3">
      <c r="A869" t="s">
        <v>6061</v>
      </c>
      <c r="B869" s="1">
        <v>44792</v>
      </c>
      <c r="C869" t="s">
        <v>4525</v>
      </c>
      <c r="D869" t="s">
        <v>5306</v>
      </c>
      <c r="E869">
        <v>1</v>
      </c>
      <c r="F869" t="str">
        <f>_xlfn.XLOOKUP(orders[[#This Row],[Customer ID]],customers[Customer ID],customers[Customer Name])</f>
        <v>Bee Fattorini</v>
      </c>
      <c r="G869" t="str">
        <f>IF(_xlfn.XLOOKUP(orders[[#This Row],[Customer ID]],customers[Customer ID],customers[Email])=0,"",_xlfn.XLOOKUP(orders[[#This Row],[Customer ID]],customers[Customer ID],customers[Email]))</f>
        <v>bfattorinio3@quantcast.com</v>
      </c>
      <c r="H869" t="str">
        <f>_xlfn.XLOOKUP(orders[[#This Row],[Customer ID]],customers[Customer ID],customers[Country])</f>
        <v>Ireland</v>
      </c>
      <c r="I869" t="str">
        <f>_xlfn.XLOOKUP(orders[[#This Row],[Product ID]],products[Product ID],products[Coffee Type])</f>
        <v>Arabica</v>
      </c>
      <c r="J869" t="str">
        <f>_xlfn.XLOOKUP(orders[[#This Row],[Product ID]],products[Product ID],products[Roast Type])</f>
        <v xml:space="preserve">Light </v>
      </c>
      <c r="K869" s="2">
        <f>_xlfn.XLOOKUP(orders[[#This Row],[Product ID]],products[Product ID],products[Size kg])</f>
        <v>2.5</v>
      </c>
      <c r="L869">
        <f>_xlfn.XLOOKUP(orders[[#This Row],[Product ID]],products[Product ID],products[Unit Price])</f>
        <v>29.785</v>
      </c>
      <c r="M869">
        <f>orders[[#This Row],[Unit Price]]*orders[[#This Row],[Quantity]]</f>
        <v>29.785</v>
      </c>
      <c r="N869">
        <f>_xlfn.XLOOKUP(orders[[#This Row],[Product ID]],products[Product ID],products[Profit]) * orders[[#This Row],[Quantity]]</f>
        <v>2.6806000000000001</v>
      </c>
    </row>
    <row r="870" spans="1:14" x14ac:dyDescent="0.3">
      <c r="A870" t="s">
        <v>6062</v>
      </c>
      <c r="B870" s="1">
        <v>43526</v>
      </c>
      <c r="C870" t="s">
        <v>4531</v>
      </c>
      <c r="D870" t="s">
        <v>5184</v>
      </c>
      <c r="E870">
        <v>5</v>
      </c>
      <c r="F870" t="str">
        <f>_xlfn.XLOOKUP(orders[[#This Row],[Customer ID]],customers[Customer ID],customers[Customer Name])</f>
        <v>Margie Palleske</v>
      </c>
      <c r="G870" t="str">
        <f>IF(_xlfn.XLOOKUP(orders[[#This Row],[Customer ID]],customers[Customer ID],customers[Email])=0,"",_xlfn.XLOOKUP(orders[[#This Row],[Customer ID]],customers[Customer ID],customers[Email]))</f>
        <v>mpalleskeo4@nyu.edu</v>
      </c>
      <c r="H870" t="str">
        <f>_xlfn.XLOOKUP(orders[[#This Row],[Customer ID]],customers[Customer ID],customers[Country])</f>
        <v>United States</v>
      </c>
      <c r="I870" t="str">
        <f>_xlfn.XLOOKUP(orders[[#This Row],[Product ID]],products[Product ID],products[Coffee Type])</f>
        <v>Excelsa</v>
      </c>
      <c r="J870" t="str">
        <f>_xlfn.XLOOKUP(orders[[#This Row],[Product ID]],products[Product ID],products[Roast Type])</f>
        <v xml:space="preserve">Medium </v>
      </c>
      <c r="K870" s="2">
        <f>_xlfn.XLOOKUP(orders[[#This Row],[Product ID]],products[Product ID],products[Size kg])</f>
        <v>0.5</v>
      </c>
      <c r="L870">
        <f>_xlfn.XLOOKUP(orders[[#This Row],[Product ID]],products[Product ID],products[Unit Price])</f>
        <v>8.25</v>
      </c>
      <c r="M870">
        <f>orders[[#This Row],[Unit Price]]*orders[[#This Row],[Quantity]]</f>
        <v>41.25</v>
      </c>
      <c r="N870">
        <f>_xlfn.XLOOKUP(orders[[#This Row],[Product ID]],products[Product ID],products[Profit]) * orders[[#This Row],[Quantity]]</f>
        <v>4.5374999999999996</v>
      </c>
    </row>
    <row r="871" spans="1:14" x14ac:dyDescent="0.3">
      <c r="A871" t="s">
        <v>6063</v>
      </c>
      <c r="B871" s="1">
        <v>43851</v>
      </c>
      <c r="C871" t="s">
        <v>4536</v>
      </c>
      <c r="D871" t="s">
        <v>5197</v>
      </c>
      <c r="E871">
        <v>3</v>
      </c>
      <c r="F871" t="str">
        <f>_xlfn.XLOOKUP(orders[[#This Row],[Customer ID]],customers[Customer ID],customers[Customer Name])</f>
        <v>Alexina Randals</v>
      </c>
      <c r="G871" t="str">
        <f>IF(_xlfn.XLOOKUP(orders[[#This Row],[Customer ID]],customers[Customer ID],customers[Email])=0,"",_xlfn.XLOOKUP(orders[[#This Row],[Customer ID]],customers[Customer ID],customers[Email]))</f>
        <v/>
      </c>
      <c r="H871" t="str">
        <f>_xlfn.XLOOKUP(orders[[#This Row],[Customer ID]],customers[Customer ID],customers[Country])</f>
        <v>United States</v>
      </c>
      <c r="I871" t="str">
        <f>_xlfn.XLOOKUP(orders[[#This Row],[Product ID]],products[Product ID],products[Coffee Type])</f>
        <v>Robusta</v>
      </c>
      <c r="J871" t="str">
        <f>_xlfn.XLOOKUP(orders[[#This Row],[Product ID]],products[Product ID],products[Roast Type])</f>
        <v xml:space="preserve">Medium </v>
      </c>
      <c r="K871" s="2">
        <f>_xlfn.XLOOKUP(orders[[#This Row],[Product ID]],products[Product ID],products[Size kg])</f>
        <v>0.5</v>
      </c>
      <c r="L871">
        <f>_xlfn.XLOOKUP(orders[[#This Row],[Product ID]],products[Product ID],products[Unit Price])</f>
        <v>5.97</v>
      </c>
      <c r="M871">
        <f>orders[[#This Row],[Unit Price]]*orders[[#This Row],[Quantity]]</f>
        <v>17.91</v>
      </c>
      <c r="N871">
        <f>_xlfn.XLOOKUP(orders[[#This Row],[Product ID]],products[Product ID],products[Profit]) * orders[[#This Row],[Quantity]]</f>
        <v>1.0746</v>
      </c>
    </row>
    <row r="872" spans="1:14" x14ac:dyDescent="0.3">
      <c r="A872" t="s">
        <v>6064</v>
      </c>
      <c r="B872" s="1">
        <v>44460</v>
      </c>
      <c r="C872" t="s">
        <v>4540</v>
      </c>
      <c r="D872" t="s">
        <v>5193</v>
      </c>
      <c r="E872">
        <v>1</v>
      </c>
      <c r="F872" t="str">
        <f>_xlfn.XLOOKUP(orders[[#This Row],[Customer ID]],customers[Customer ID],customers[Customer Name])</f>
        <v>Filip Antcliffe</v>
      </c>
      <c r="G872" t="str">
        <f>IF(_xlfn.XLOOKUP(orders[[#This Row],[Customer ID]],customers[Customer ID],customers[Email])=0,"",_xlfn.XLOOKUP(orders[[#This Row],[Customer ID]],customers[Customer ID],customers[Email]))</f>
        <v>fantcliffeo6@amazon.co.jp</v>
      </c>
      <c r="H872" t="str">
        <f>_xlfn.XLOOKUP(orders[[#This Row],[Customer ID]],customers[Customer ID],customers[Country])</f>
        <v>Ireland</v>
      </c>
      <c r="I872" t="str">
        <f>_xlfn.XLOOKUP(orders[[#This Row],[Product ID]],products[Product ID],products[Coffee Type])</f>
        <v>Excelsa</v>
      </c>
      <c r="J872" t="str">
        <f>_xlfn.XLOOKUP(orders[[#This Row],[Product ID]],products[Product ID],products[Roast Type])</f>
        <v xml:space="preserve">Dark </v>
      </c>
      <c r="K872" s="2">
        <f>_xlfn.XLOOKUP(orders[[#This Row],[Product ID]],products[Product ID],products[Size kg])</f>
        <v>0.5</v>
      </c>
      <c r="L872">
        <f>_xlfn.XLOOKUP(orders[[#This Row],[Product ID]],products[Product ID],products[Unit Price])</f>
        <v>7.29</v>
      </c>
      <c r="M872">
        <f>orders[[#This Row],[Unit Price]]*orders[[#This Row],[Quantity]]</f>
        <v>7.29</v>
      </c>
      <c r="N872">
        <f>_xlfn.XLOOKUP(orders[[#This Row],[Product ID]],products[Product ID],products[Profit]) * orders[[#This Row],[Quantity]]</f>
        <v>0.80189999999999995</v>
      </c>
    </row>
    <row r="873" spans="1:14" x14ac:dyDescent="0.3">
      <c r="A873" t="s">
        <v>6065</v>
      </c>
      <c r="B873" s="1">
        <v>43707</v>
      </c>
      <c r="C873" t="s">
        <v>4545</v>
      </c>
      <c r="D873" t="s">
        <v>5267</v>
      </c>
      <c r="E873">
        <v>2</v>
      </c>
      <c r="F873" t="str">
        <f>_xlfn.XLOOKUP(orders[[#This Row],[Customer ID]],customers[Customer ID],customers[Customer Name])</f>
        <v>Peyter Matignon</v>
      </c>
      <c r="G873" t="str">
        <f>IF(_xlfn.XLOOKUP(orders[[#This Row],[Customer ID]],customers[Customer ID],customers[Email])=0,"",_xlfn.XLOOKUP(orders[[#This Row],[Customer ID]],customers[Customer ID],customers[Email]))</f>
        <v>pmatignono7@harvard.edu</v>
      </c>
      <c r="H873" t="str">
        <f>_xlfn.XLOOKUP(orders[[#This Row],[Customer ID]],customers[Customer ID],customers[Country])</f>
        <v>United Kingdom</v>
      </c>
      <c r="I873" t="str">
        <f>_xlfn.XLOOKUP(orders[[#This Row],[Product ID]],products[Product ID],products[Coffee Type])</f>
        <v>Excelsa</v>
      </c>
      <c r="J873" t="str">
        <f>_xlfn.XLOOKUP(orders[[#This Row],[Product ID]],products[Product ID],products[Roast Type])</f>
        <v xml:space="preserve">Light </v>
      </c>
      <c r="K873" s="2">
        <f>_xlfn.XLOOKUP(orders[[#This Row],[Product ID]],products[Product ID],products[Size kg])</f>
        <v>1</v>
      </c>
      <c r="L873">
        <f>_xlfn.XLOOKUP(orders[[#This Row],[Product ID]],products[Product ID],products[Unit Price])</f>
        <v>14.85</v>
      </c>
      <c r="M873">
        <f>orders[[#This Row],[Unit Price]]*orders[[#This Row],[Quantity]]</f>
        <v>29.7</v>
      </c>
      <c r="N873">
        <f>_xlfn.XLOOKUP(orders[[#This Row],[Product ID]],products[Product ID],products[Profit]) * orders[[#This Row],[Quantity]]</f>
        <v>3.2669999999999999</v>
      </c>
    </row>
    <row r="874" spans="1:14" x14ac:dyDescent="0.3">
      <c r="A874" t="s">
        <v>6066</v>
      </c>
      <c r="B874" s="1">
        <v>43521</v>
      </c>
      <c r="C874" t="s">
        <v>4552</v>
      </c>
      <c r="D874" t="s">
        <v>5221</v>
      </c>
      <c r="E874">
        <v>2</v>
      </c>
      <c r="F874" t="str">
        <f>_xlfn.XLOOKUP(orders[[#This Row],[Customer ID]],customers[Customer ID],customers[Customer Name])</f>
        <v>Claudie Weond</v>
      </c>
      <c r="G874" t="str">
        <f>IF(_xlfn.XLOOKUP(orders[[#This Row],[Customer ID]],customers[Customer ID],customers[Email])=0,"",_xlfn.XLOOKUP(orders[[#This Row],[Customer ID]],customers[Customer ID],customers[Email]))</f>
        <v>cweondo8@theglobeandmail.com</v>
      </c>
      <c r="H874" t="str">
        <f>_xlfn.XLOOKUP(orders[[#This Row],[Customer ID]],customers[Customer ID],customers[Country])</f>
        <v>United States</v>
      </c>
      <c r="I874" t="str">
        <f>_xlfn.XLOOKUP(orders[[#This Row],[Product ID]],products[Product ID],products[Coffee Type])</f>
        <v>Arabica</v>
      </c>
      <c r="J874" t="str">
        <f>_xlfn.XLOOKUP(orders[[#This Row],[Product ID]],products[Product ID],products[Roast Type])</f>
        <v xml:space="preserve">Medium </v>
      </c>
      <c r="K874" s="2">
        <f>_xlfn.XLOOKUP(orders[[#This Row],[Product ID]],products[Product ID],products[Size kg])</f>
        <v>1</v>
      </c>
      <c r="L874">
        <f>_xlfn.XLOOKUP(orders[[#This Row],[Product ID]],products[Product ID],products[Unit Price])</f>
        <v>11.25</v>
      </c>
      <c r="M874">
        <f>orders[[#This Row],[Unit Price]]*orders[[#This Row],[Quantity]]</f>
        <v>22.5</v>
      </c>
      <c r="N874">
        <f>_xlfn.XLOOKUP(orders[[#This Row],[Product ID]],products[Product ID],products[Profit]) * orders[[#This Row],[Quantity]]</f>
        <v>2.0249999999999999</v>
      </c>
    </row>
    <row r="875" spans="1:14" x14ac:dyDescent="0.3">
      <c r="A875" t="s">
        <v>6067</v>
      </c>
      <c r="B875" s="1">
        <v>43725</v>
      </c>
      <c r="C875" t="s">
        <v>4557</v>
      </c>
      <c r="D875" t="s">
        <v>5281</v>
      </c>
      <c r="E875">
        <v>4</v>
      </c>
      <c r="F875" t="str">
        <f>_xlfn.XLOOKUP(orders[[#This Row],[Customer ID]],customers[Customer ID],customers[Customer Name])</f>
        <v>Modesty MacConnechie</v>
      </c>
      <c r="G875" t="str">
        <f>IF(_xlfn.XLOOKUP(orders[[#This Row],[Customer ID]],customers[Customer ID],customers[Email])=0,"",_xlfn.XLOOKUP(orders[[#This Row],[Customer ID]],customers[Customer ID],customers[Email]))</f>
        <v>mmacconnechieo9@reuters.com</v>
      </c>
      <c r="H875" t="str">
        <f>_xlfn.XLOOKUP(orders[[#This Row],[Customer ID]],customers[Customer ID],customers[Country])</f>
        <v>United States</v>
      </c>
      <c r="I875" t="str">
        <f>_xlfn.XLOOKUP(orders[[#This Row],[Product ID]],products[Product ID],products[Coffee Type])</f>
        <v>Robusta</v>
      </c>
      <c r="J875" t="str">
        <f>_xlfn.XLOOKUP(orders[[#This Row],[Product ID]],products[Product ID],products[Roast Type])</f>
        <v xml:space="preserve">Medium </v>
      </c>
      <c r="K875" s="2">
        <f>_xlfn.XLOOKUP(orders[[#This Row],[Product ID]],products[Product ID],products[Size kg])</f>
        <v>0.2</v>
      </c>
      <c r="L875">
        <f>_xlfn.XLOOKUP(orders[[#This Row],[Product ID]],products[Product ID],products[Unit Price])</f>
        <v>2.9849999999999999</v>
      </c>
      <c r="M875">
        <f>orders[[#This Row],[Unit Price]]*orders[[#This Row],[Quantity]]</f>
        <v>11.94</v>
      </c>
      <c r="N875">
        <f>_xlfn.XLOOKUP(orders[[#This Row],[Product ID]],products[Product ID],products[Profit]) * orders[[#This Row],[Quantity]]</f>
        <v>0.71640000000000004</v>
      </c>
    </row>
    <row r="876" spans="1:14" x14ac:dyDescent="0.3">
      <c r="A876" t="s">
        <v>6068</v>
      </c>
      <c r="B876" s="1">
        <v>43680</v>
      </c>
      <c r="C876" t="s">
        <v>4562</v>
      </c>
      <c r="D876" t="s">
        <v>5186</v>
      </c>
      <c r="E876">
        <v>2</v>
      </c>
      <c r="F876" t="str">
        <f>_xlfn.XLOOKUP(orders[[#This Row],[Customer ID]],customers[Customer ID],customers[Customer Name])</f>
        <v>Jaquenette Skentelbery</v>
      </c>
      <c r="G876" t="str">
        <f>IF(_xlfn.XLOOKUP(orders[[#This Row],[Customer ID]],customers[Customer ID],customers[Email])=0,"",_xlfn.XLOOKUP(orders[[#This Row],[Customer ID]],customers[Customer ID],customers[Email]))</f>
        <v>jskentelberyoa@paypal.com</v>
      </c>
      <c r="H876" t="str">
        <f>_xlfn.XLOOKUP(orders[[#This Row],[Customer ID]],customers[Customer ID],customers[Country])</f>
        <v>United States</v>
      </c>
      <c r="I876" t="str">
        <f>_xlfn.XLOOKUP(orders[[#This Row],[Product ID]],products[Product ID],products[Coffee Type])</f>
        <v>Arabica</v>
      </c>
      <c r="J876" t="str">
        <f>_xlfn.XLOOKUP(orders[[#This Row],[Product ID]],products[Product ID],products[Roast Type])</f>
        <v xml:space="preserve">Light </v>
      </c>
      <c r="K876" s="2">
        <f>_xlfn.XLOOKUP(orders[[#This Row],[Product ID]],products[Product ID],products[Size kg])</f>
        <v>1</v>
      </c>
      <c r="L876">
        <f>_xlfn.XLOOKUP(orders[[#This Row],[Product ID]],products[Product ID],products[Unit Price])</f>
        <v>12.95</v>
      </c>
      <c r="M876">
        <f>orders[[#This Row],[Unit Price]]*orders[[#This Row],[Quantity]]</f>
        <v>25.9</v>
      </c>
      <c r="N876">
        <f>_xlfn.XLOOKUP(orders[[#This Row],[Product ID]],products[Product ID],products[Profit]) * orders[[#This Row],[Quantity]]</f>
        <v>2.331</v>
      </c>
    </row>
    <row r="877" spans="1:14" x14ac:dyDescent="0.3">
      <c r="A877" t="s">
        <v>6069</v>
      </c>
      <c r="B877" s="1">
        <v>44253</v>
      </c>
      <c r="C877" t="s">
        <v>4567</v>
      </c>
      <c r="D877" t="s">
        <v>5232</v>
      </c>
      <c r="E877">
        <v>5</v>
      </c>
      <c r="F877" t="str">
        <f>_xlfn.XLOOKUP(orders[[#This Row],[Customer ID]],customers[Customer ID],customers[Customer Name])</f>
        <v>Orazio Comber</v>
      </c>
      <c r="G877" t="str">
        <f>IF(_xlfn.XLOOKUP(orders[[#This Row],[Customer ID]],customers[Customer ID],customers[Email])=0,"",_xlfn.XLOOKUP(orders[[#This Row],[Customer ID]],customers[Customer ID],customers[Email]))</f>
        <v>ocomberob@goo.gl</v>
      </c>
      <c r="H877" t="str">
        <f>_xlfn.XLOOKUP(orders[[#This Row],[Customer ID]],customers[Customer ID],customers[Country])</f>
        <v>Ireland</v>
      </c>
      <c r="I877" t="str">
        <f>_xlfn.XLOOKUP(orders[[#This Row],[Product ID]],products[Product ID],products[Coffee Type])</f>
        <v>Liberica</v>
      </c>
      <c r="J877" t="str">
        <f>_xlfn.XLOOKUP(orders[[#This Row],[Product ID]],products[Product ID],products[Roast Type])</f>
        <v xml:space="preserve">Medium </v>
      </c>
      <c r="K877" s="2">
        <f>_xlfn.XLOOKUP(orders[[#This Row],[Product ID]],products[Product ID],products[Size kg])</f>
        <v>0.5</v>
      </c>
      <c r="L877">
        <f>_xlfn.XLOOKUP(orders[[#This Row],[Product ID]],products[Product ID],products[Unit Price])</f>
        <v>8.73</v>
      </c>
      <c r="M877">
        <f>orders[[#This Row],[Unit Price]]*orders[[#This Row],[Quantity]]</f>
        <v>43.650000000000006</v>
      </c>
      <c r="N877">
        <f>_xlfn.XLOOKUP(orders[[#This Row],[Product ID]],products[Product ID],products[Profit]) * orders[[#This Row],[Quantity]]</f>
        <v>5.6745000000000001</v>
      </c>
    </row>
    <row r="878" spans="1:14" x14ac:dyDescent="0.3">
      <c r="A878" t="s">
        <v>6069</v>
      </c>
      <c r="B878" s="1">
        <v>44253</v>
      </c>
      <c r="C878" t="s">
        <v>4567</v>
      </c>
      <c r="D878" t="s">
        <v>5299</v>
      </c>
      <c r="E878">
        <v>6</v>
      </c>
      <c r="F878" t="str">
        <f>_xlfn.XLOOKUP(orders[[#This Row],[Customer ID]],customers[Customer ID],customers[Customer Name])</f>
        <v>Orazio Comber</v>
      </c>
      <c r="G878" t="str">
        <f>IF(_xlfn.XLOOKUP(orders[[#This Row],[Customer ID]],customers[Customer ID],customers[Email])=0,"",_xlfn.XLOOKUP(orders[[#This Row],[Customer ID]],customers[Customer ID],customers[Email]))</f>
        <v>ocomberob@goo.gl</v>
      </c>
      <c r="H878" t="str">
        <f>_xlfn.XLOOKUP(orders[[#This Row],[Customer ID]],customers[Customer ID],customers[Country])</f>
        <v>Ireland</v>
      </c>
      <c r="I878" t="str">
        <f>_xlfn.XLOOKUP(orders[[#This Row],[Product ID]],products[Product ID],products[Coffee Type])</f>
        <v>Arabica</v>
      </c>
      <c r="J878" t="str">
        <f>_xlfn.XLOOKUP(orders[[#This Row],[Product ID]],products[Product ID],products[Roast Type])</f>
        <v xml:space="preserve">Light </v>
      </c>
      <c r="K878" s="2">
        <f>_xlfn.XLOOKUP(orders[[#This Row],[Product ID]],products[Product ID],products[Size kg])</f>
        <v>0.5</v>
      </c>
      <c r="L878">
        <f>_xlfn.XLOOKUP(orders[[#This Row],[Product ID]],products[Product ID],products[Unit Price])</f>
        <v>7.77</v>
      </c>
      <c r="M878">
        <f>orders[[#This Row],[Unit Price]]*orders[[#This Row],[Quantity]]</f>
        <v>46.62</v>
      </c>
      <c r="N878">
        <f>_xlfn.XLOOKUP(orders[[#This Row],[Product ID]],products[Product ID],products[Profit]) * orders[[#This Row],[Quantity]]</f>
        <v>4.1958000000000002</v>
      </c>
    </row>
    <row r="879" spans="1:14" x14ac:dyDescent="0.3">
      <c r="A879" t="s">
        <v>6070</v>
      </c>
      <c r="B879" s="1">
        <v>44411</v>
      </c>
      <c r="C879" t="s">
        <v>4577</v>
      </c>
      <c r="D879" t="s">
        <v>5235</v>
      </c>
      <c r="E879">
        <v>3</v>
      </c>
      <c r="F879" t="str">
        <f>_xlfn.XLOOKUP(orders[[#This Row],[Customer ID]],customers[Customer ID],customers[Customer Name])</f>
        <v>Zachary Tramel</v>
      </c>
      <c r="G879" t="str">
        <f>IF(_xlfn.XLOOKUP(orders[[#This Row],[Customer ID]],customers[Customer ID],customers[Email])=0,"",_xlfn.XLOOKUP(orders[[#This Row],[Customer ID]],customers[Customer ID],customers[Email]))</f>
        <v>ztramelod@netlog.com</v>
      </c>
      <c r="H879" t="str">
        <f>_xlfn.XLOOKUP(orders[[#This Row],[Customer ID]],customers[Customer ID],customers[Country])</f>
        <v>United States</v>
      </c>
      <c r="I879" t="str">
        <f>_xlfn.XLOOKUP(orders[[#This Row],[Product ID]],products[Product ID],products[Coffee Type])</f>
        <v>Liberica</v>
      </c>
      <c r="J879" t="str">
        <f>_xlfn.XLOOKUP(orders[[#This Row],[Product ID]],products[Product ID],products[Roast Type])</f>
        <v xml:space="preserve">Light </v>
      </c>
      <c r="K879" s="2">
        <f>_xlfn.XLOOKUP(orders[[#This Row],[Product ID]],products[Product ID],products[Size kg])</f>
        <v>0.5</v>
      </c>
      <c r="L879">
        <f>_xlfn.XLOOKUP(orders[[#This Row],[Product ID]],products[Product ID],products[Unit Price])</f>
        <v>9.51</v>
      </c>
      <c r="M879">
        <f>orders[[#This Row],[Unit Price]]*orders[[#This Row],[Quantity]]</f>
        <v>28.53</v>
      </c>
      <c r="N879">
        <f>_xlfn.XLOOKUP(orders[[#This Row],[Product ID]],products[Product ID],products[Profit]) * orders[[#This Row],[Quantity]]</f>
        <v>3.7088999999999999</v>
      </c>
    </row>
    <row r="880" spans="1:14" x14ac:dyDescent="0.3">
      <c r="A880" t="s">
        <v>6071</v>
      </c>
      <c r="B880" s="1">
        <v>44323</v>
      </c>
      <c r="C880" t="s">
        <v>4582</v>
      </c>
      <c r="D880" t="s">
        <v>5189</v>
      </c>
      <c r="E880">
        <v>1</v>
      </c>
      <c r="F880" t="str">
        <f>_xlfn.XLOOKUP(orders[[#This Row],[Customer ID]],customers[Customer ID],customers[Customer Name])</f>
        <v>Izaak Primak</v>
      </c>
      <c r="G880" t="str">
        <f>IF(_xlfn.XLOOKUP(orders[[#This Row],[Customer ID]],customers[Customer ID],customers[Email])=0,"",_xlfn.XLOOKUP(orders[[#This Row],[Customer ID]],customers[Customer ID],customers[Email]))</f>
        <v/>
      </c>
      <c r="H880" t="str">
        <f>_xlfn.XLOOKUP(orders[[#This Row],[Customer ID]],customers[Customer ID],customers[Country])</f>
        <v>United States</v>
      </c>
      <c r="I880" t="str">
        <f>_xlfn.XLOOKUP(orders[[#This Row],[Product ID]],products[Product ID],products[Coffee Type])</f>
        <v>Robusta</v>
      </c>
      <c r="J880" t="str">
        <f>_xlfn.XLOOKUP(orders[[#This Row],[Product ID]],products[Product ID],products[Roast Type])</f>
        <v xml:space="preserve">Light </v>
      </c>
      <c r="K880" s="2">
        <f>_xlfn.XLOOKUP(orders[[#This Row],[Product ID]],products[Product ID],products[Size kg])</f>
        <v>2.5</v>
      </c>
      <c r="L880">
        <f>_xlfn.XLOOKUP(orders[[#This Row],[Product ID]],products[Product ID],products[Unit Price])</f>
        <v>27.484999999999999</v>
      </c>
      <c r="M880">
        <f>orders[[#This Row],[Unit Price]]*orders[[#This Row],[Quantity]]</f>
        <v>27.484999999999999</v>
      </c>
      <c r="N880">
        <f>_xlfn.XLOOKUP(orders[[#This Row],[Product ID]],products[Product ID],products[Profit]) * orders[[#This Row],[Quantity]]</f>
        <v>1.6491</v>
      </c>
    </row>
    <row r="881" spans="1:14" x14ac:dyDescent="0.3">
      <c r="A881" t="s">
        <v>6072</v>
      </c>
      <c r="B881" s="1">
        <v>43630</v>
      </c>
      <c r="C881" t="s">
        <v>4586</v>
      </c>
      <c r="D881" t="s">
        <v>5215</v>
      </c>
      <c r="E881">
        <v>3</v>
      </c>
      <c r="F881" t="str">
        <f>_xlfn.XLOOKUP(orders[[#This Row],[Customer ID]],customers[Customer ID],customers[Customer Name])</f>
        <v>Brittani Thoresbie</v>
      </c>
      <c r="G881" t="str">
        <f>IF(_xlfn.XLOOKUP(orders[[#This Row],[Customer ID]],customers[Customer ID],customers[Email])=0,"",_xlfn.XLOOKUP(orders[[#This Row],[Customer ID]],customers[Customer ID],customers[Email]))</f>
        <v/>
      </c>
      <c r="H881" t="str">
        <f>_xlfn.XLOOKUP(orders[[#This Row],[Customer ID]],customers[Customer ID],customers[Country])</f>
        <v>United States</v>
      </c>
      <c r="I881" t="str">
        <f>_xlfn.XLOOKUP(orders[[#This Row],[Product ID]],products[Product ID],products[Coffee Type])</f>
        <v>Excelsa</v>
      </c>
      <c r="J881" t="str">
        <f>_xlfn.XLOOKUP(orders[[#This Row],[Product ID]],products[Product ID],products[Roast Type])</f>
        <v xml:space="preserve">Dark </v>
      </c>
      <c r="K881" s="2">
        <f>_xlfn.XLOOKUP(orders[[#This Row],[Product ID]],products[Product ID],products[Size kg])</f>
        <v>0.2</v>
      </c>
      <c r="L881">
        <f>_xlfn.XLOOKUP(orders[[#This Row],[Product ID]],products[Product ID],products[Unit Price])</f>
        <v>3.645</v>
      </c>
      <c r="M881">
        <f>orders[[#This Row],[Unit Price]]*orders[[#This Row],[Quantity]]</f>
        <v>10.935</v>
      </c>
      <c r="N881">
        <f>_xlfn.XLOOKUP(orders[[#This Row],[Product ID]],products[Product ID],products[Profit]) * orders[[#This Row],[Quantity]]</f>
        <v>1.2030000000000001</v>
      </c>
    </row>
    <row r="882" spans="1:14" x14ac:dyDescent="0.3">
      <c r="A882" t="s">
        <v>6073</v>
      </c>
      <c r="B882" s="1">
        <v>43790</v>
      </c>
      <c r="C882" t="s">
        <v>4590</v>
      </c>
      <c r="D882" t="s">
        <v>5293</v>
      </c>
      <c r="E882">
        <v>2</v>
      </c>
      <c r="F882" t="str">
        <f>_xlfn.XLOOKUP(orders[[#This Row],[Customer ID]],customers[Customer ID],customers[Customer Name])</f>
        <v>Constanta Hatfull</v>
      </c>
      <c r="G882" t="str">
        <f>IF(_xlfn.XLOOKUP(orders[[#This Row],[Customer ID]],customers[Customer ID],customers[Email])=0,"",_xlfn.XLOOKUP(orders[[#This Row],[Customer ID]],customers[Customer ID],customers[Email]))</f>
        <v>chatfullog@ebay.com</v>
      </c>
      <c r="H882" t="str">
        <f>_xlfn.XLOOKUP(orders[[#This Row],[Customer ID]],customers[Customer ID],customers[Country])</f>
        <v>United States</v>
      </c>
      <c r="I882" t="str">
        <f>_xlfn.XLOOKUP(orders[[#This Row],[Product ID]],products[Product ID],products[Coffee Type])</f>
        <v>Robusta</v>
      </c>
      <c r="J882" t="str">
        <f>_xlfn.XLOOKUP(orders[[#This Row],[Product ID]],products[Product ID],products[Roast Type])</f>
        <v xml:space="preserve">Light </v>
      </c>
      <c r="K882" s="2">
        <f>_xlfn.XLOOKUP(orders[[#This Row],[Product ID]],products[Product ID],products[Size kg])</f>
        <v>0.2</v>
      </c>
      <c r="L882">
        <f>_xlfn.XLOOKUP(orders[[#This Row],[Product ID]],products[Product ID],products[Unit Price])</f>
        <v>3.585</v>
      </c>
      <c r="M882">
        <f>orders[[#This Row],[Unit Price]]*orders[[#This Row],[Quantity]]</f>
        <v>7.17</v>
      </c>
      <c r="N882">
        <f>_xlfn.XLOOKUP(orders[[#This Row],[Product ID]],products[Product ID],products[Profit]) * orders[[#This Row],[Quantity]]</f>
        <v>0.43020000000000003</v>
      </c>
    </row>
    <row r="883" spans="1:14" x14ac:dyDescent="0.3">
      <c r="A883" t="s">
        <v>6074</v>
      </c>
      <c r="B883" s="1">
        <v>44286</v>
      </c>
      <c r="C883" t="s">
        <v>4596</v>
      </c>
      <c r="D883" t="s">
        <v>5254</v>
      </c>
      <c r="E883">
        <v>6</v>
      </c>
      <c r="F883" t="str">
        <f>_xlfn.XLOOKUP(orders[[#This Row],[Customer ID]],customers[Customer ID],customers[Customer Name])</f>
        <v>Bobbe Castagneto</v>
      </c>
      <c r="G883" t="str">
        <f>IF(_xlfn.XLOOKUP(orders[[#This Row],[Customer ID]],customers[Customer ID],customers[Email])=0,"",_xlfn.XLOOKUP(orders[[#This Row],[Customer ID]],customers[Customer ID],customers[Email]))</f>
        <v/>
      </c>
      <c r="H883" t="str">
        <f>_xlfn.XLOOKUP(orders[[#This Row],[Customer ID]],customers[Customer ID],customers[Country])</f>
        <v>United States</v>
      </c>
      <c r="I883" t="str">
        <f>_xlfn.XLOOKUP(orders[[#This Row],[Product ID]],products[Product ID],products[Coffee Type])</f>
        <v>Arabica</v>
      </c>
      <c r="J883" t="str">
        <f>_xlfn.XLOOKUP(orders[[#This Row],[Product ID]],products[Product ID],products[Roast Type])</f>
        <v xml:space="preserve">Light </v>
      </c>
      <c r="K883" s="2">
        <f>_xlfn.XLOOKUP(orders[[#This Row],[Product ID]],products[Product ID],products[Size kg])</f>
        <v>0.2</v>
      </c>
      <c r="L883">
        <f>_xlfn.XLOOKUP(orders[[#This Row],[Product ID]],products[Product ID],products[Unit Price])</f>
        <v>3.8849999999999998</v>
      </c>
      <c r="M883">
        <f>orders[[#This Row],[Unit Price]]*orders[[#This Row],[Quantity]]</f>
        <v>23.31</v>
      </c>
      <c r="N883">
        <f>_xlfn.XLOOKUP(orders[[#This Row],[Product ID]],products[Product ID],products[Profit]) * orders[[#This Row],[Quantity]]</f>
        <v>2.0975999999999999</v>
      </c>
    </row>
    <row r="884" spans="1:14" x14ac:dyDescent="0.3">
      <c r="A884" t="s">
        <v>6075</v>
      </c>
      <c r="B884" s="1">
        <v>43647</v>
      </c>
      <c r="C884" t="s">
        <v>4641</v>
      </c>
      <c r="D884" t="s">
        <v>5256</v>
      </c>
      <c r="E884">
        <v>5</v>
      </c>
      <c r="F884" t="str">
        <f>_xlfn.XLOOKUP(orders[[#This Row],[Customer ID]],customers[Customer ID],customers[Customer Name])</f>
        <v>Kippie Marrison</v>
      </c>
      <c r="G884" t="str">
        <f>IF(_xlfn.XLOOKUP(orders[[#This Row],[Customer ID]],customers[Customer ID],customers[Email])=0,"",_xlfn.XLOOKUP(orders[[#This Row],[Customer ID]],customers[Customer ID],customers[Email]))</f>
        <v>kmarrisonoq@dropbox.com</v>
      </c>
      <c r="H884" t="str">
        <f>_xlfn.XLOOKUP(orders[[#This Row],[Customer ID]],customers[Customer ID],customers[Country])</f>
        <v>United States</v>
      </c>
      <c r="I884" t="str">
        <f>_xlfn.XLOOKUP(orders[[#This Row],[Product ID]],products[Product ID],products[Coffee Type])</f>
        <v>Arabica</v>
      </c>
      <c r="J884" t="str">
        <f>_xlfn.XLOOKUP(orders[[#This Row],[Product ID]],products[Product ID],products[Roast Type])</f>
        <v xml:space="preserve">Dark </v>
      </c>
      <c r="K884" s="2">
        <f>_xlfn.XLOOKUP(orders[[#This Row],[Product ID]],products[Product ID],products[Size kg])</f>
        <v>2.5</v>
      </c>
      <c r="L884">
        <f>_xlfn.XLOOKUP(orders[[#This Row],[Product ID]],products[Product ID],products[Unit Price])</f>
        <v>22.885000000000002</v>
      </c>
      <c r="M884">
        <f>orders[[#This Row],[Unit Price]]*orders[[#This Row],[Quantity]]</f>
        <v>114.42500000000001</v>
      </c>
      <c r="N884">
        <f>_xlfn.XLOOKUP(orders[[#This Row],[Product ID]],products[Product ID],products[Profit]) * orders[[#This Row],[Quantity]]</f>
        <v>10.298</v>
      </c>
    </row>
    <row r="885" spans="1:14" x14ac:dyDescent="0.3">
      <c r="A885" t="s">
        <v>6076</v>
      </c>
      <c r="B885" s="1">
        <v>43956</v>
      </c>
      <c r="C885" t="s">
        <v>4605</v>
      </c>
      <c r="D885" t="s">
        <v>5286</v>
      </c>
      <c r="E885">
        <v>3</v>
      </c>
      <c r="F885" t="str">
        <f>_xlfn.XLOOKUP(orders[[#This Row],[Customer ID]],customers[Customer ID],customers[Customer Name])</f>
        <v>Lindon Agnolo</v>
      </c>
      <c r="G885" t="str">
        <f>IF(_xlfn.XLOOKUP(orders[[#This Row],[Customer ID]],customers[Customer ID],customers[Email])=0,"",_xlfn.XLOOKUP(orders[[#This Row],[Customer ID]],customers[Customer ID],customers[Email]))</f>
        <v>lagnolooj@pinterest.com</v>
      </c>
      <c r="H885" t="str">
        <f>_xlfn.XLOOKUP(orders[[#This Row],[Customer ID]],customers[Customer ID],customers[Country])</f>
        <v>United States</v>
      </c>
      <c r="I885" t="str">
        <f>_xlfn.XLOOKUP(orders[[#This Row],[Product ID]],products[Product ID],products[Coffee Type])</f>
        <v>Arabica</v>
      </c>
      <c r="J885" t="str">
        <f>_xlfn.XLOOKUP(orders[[#This Row],[Product ID]],products[Product ID],products[Roast Type])</f>
        <v xml:space="preserve">Medium </v>
      </c>
      <c r="K885" s="2">
        <f>_xlfn.XLOOKUP(orders[[#This Row],[Product ID]],products[Product ID],products[Size kg])</f>
        <v>2.5</v>
      </c>
      <c r="L885">
        <f>_xlfn.XLOOKUP(orders[[#This Row],[Product ID]],products[Product ID],products[Unit Price])</f>
        <v>25.875</v>
      </c>
      <c r="M885">
        <f>orders[[#This Row],[Unit Price]]*orders[[#This Row],[Quantity]]</f>
        <v>77.625</v>
      </c>
      <c r="N885">
        <f>_xlfn.XLOOKUP(orders[[#This Row],[Product ID]],products[Product ID],products[Profit]) * orders[[#This Row],[Quantity]]</f>
        <v>6.9861000000000004</v>
      </c>
    </row>
    <row r="886" spans="1:14" x14ac:dyDescent="0.3">
      <c r="A886" t="s">
        <v>6077</v>
      </c>
      <c r="B886" s="1">
        <v>43941</v>
      </c>
      <c r="C886" t="s">
        <v>4610</v>
      </c>
      <c r="D886" t="s">
        <v>5272</v>
      </c>
      <c r="E886">
        <v>1</v>
      </c>
      <c r="F886" t="str">
        <f>_xlfn.XLOOKUP(orders[[#This Row],[Customer ID]],customers[Customer ID],customers[Customer Name])</f>
        <v>Delainey Kiddy</v>
      </c>
      <c r="G886" t="str">
        <f>IF(_xlfn.XLOOKUP(orders[[#This Row],[Customer ID]],customers[Customer ID],customers[Email])=0,"",_xlfn.XLOOKUP(orders[[#This Row],[Customer ID]],customers[Customer ID],customers[Email]))</f>
        <v>dkiddyok@fda.gov</v>
      </c>
      <c r="H886" t="str">
        <f>_xlfn.XLOOKUP(orders[[#This Row],[Customer ID]],customers[Customer ID],customers[Country])</f>
        <v>United States</v>
      </c>
      <c r="I886" t="str">
        <f>_xlfn.XLOOKUP(orders[[#This Row],[Product ID]],products[Product ID],products[Coffee Type])</f>
        <v>Robusta</v>
      </c>
      <c r="J886" t="str">
        <f>_xlfn.XLOOKUP(orders[[#This Row],[Product ID]],products[Product ID],products[Roast Type])</f>
        <v xml:space="preserve">Dark </v>
      </c>
      <c r="K886" s="2">
        <f>_xlfn.XLOOKUP(orders[[#This Row],[Product ID]],products[Product ID],products[Size kg])</f>
        <v>0.5</v>
      </c>
      <c r="L886">
        <f>_xlfn.XLOOKUP(orders[[#This Row],[Product ID]],products[Product ID],products[Unit Price])</f>
        <v>5.37</v>
      </c>
      <c r="M886">
        <f>orders[[#This Row],[Unit Price]]*orders[[#This Row],[Quantity]]</f>
        <v>5.37</v>
      </c>
      <c r="N886">
        <f>_xlfn.XLOOKUP(orders[[#This Row],[Product ID]],products[Product ID],products[Profit]) * orders[[#This Row],[Quantity]]</f>
        <v>0.32219999999999999</v>
      </c>
    </row>
    <row r="887" spans="1:14" x14ac:dyDescent="0.3">
      <c r="A887" t="s">
        <v>6078</v>
      </c>
      <c r="B887" s="1">
        <v>43664</v>
      </c>
      <c r="C887" t="s">
        <v>4615</v>
      </c>
      <c r="D887" t="s">
        <v>5205</v>
      </c>
      <c r="E887">
        <v>6</v>
      </c>
      <c r="F887" t="str">
        <f>_xlfn.XLOOKUP(orders[[#This Row],[Customer ID]],customers[Customer ID],customers[Customer Name])</f>
        <v>Helli Petroulis</v>
      </c>
      <c r="G887" t="str">
        <f>IF(_xlfn.XLOOKUP(orders[[#This Row],[Customer ID]],customers[Customer ID],customers[Email])=0,"",_xlfn.XLOOKUP(orders[[#This Row],[Customer ID]],customers[Customer ID],customers[Email]))</f>
        <v>hpetroulisol@state.tx.us</v>
      </c>
      <c r="H887" t="str">
        <f>_xlfn.XLOOKUP(orders[[#This Row],[Customer ID]],customers[Customer ID],customers[Country])</f>
        <v>Ireland</v>
      </c>
      <c r="I887" t="str">
        <f>_xlfn.XLOOKUP(orders[[#This Row],[Product ID]],products[Product ID],products[Coffee Type])</f>
        <v>Robusta</v>
      </c>
      <c r="J887" t="str">
        <f>_xlfn.XLOOKUP(orders[[#This Row],[Product ID]],products[Product ID],products[Roast Type])</f>
        <v xml:space="preserve">Dark </v>
      </c>
      <c r="K887" s="2">
        <f>_xlfn.XLOOKUP(orders[[#This Row],[Product ID]],products[Product ID],products[Size kg])</f>
        <v>2.5</v>
      </c>
      <c r="L887">
        <f>_xlfn.XLOOKUP(orders[[#This Row],[Product ID]],products[Product ID],products[Unit Price])</f>
        <v>20.585000000000001</v>
      </c>
      <c r="M887">
        <f>orders[[#This Row],[Unit Price]]*orders[[#This Row],[Quantity]]</f>
        <v>123.51</v>
      </c>
      <c r="N887">
        <f>_xlfn.XLOOKUP(orders[[#This Row],[Product ID]],products[Product ID],products[Profit]) * orders[[#This Row],[Quantity]]</f>
        <v>7.4106000000000005</v>
      </c>
    </row>
    <row r="888" spans="1:14" x14ac:dyDescent="0.3">
      <c r="A888" t="s">
        <v>6079</v>
      </c>
      <c r="B888" s="1">
        <v>44518</v>
      </c>
      <c r="C888" t="s">
        <v>4621</v>
      </c>
      <c r="D888" t="s">
        <v>5232</v>
      </c>
      <c r="E888">
        <v>2</v>
      </c>
      <c r="F888" t="str">
        <f>_xlfn.XLOOKUP(orders[[#This Row],[Customer ID]],customers[Customer ID],customers[Customer Name])</f>
        <v>Marty Scholl</v>
      </c>
      <c r="G888" t="str">
        <f>IF(_xlfn.XLOOKUP(orders[[#This Row],[Customer ID]],customers[Customer ID],customers[Email])=0,"",_xlfn.XLOOKUP(orders[[#This Row],[Customer ID]],customers[Customer ID],customers[Email]))</f>
        <v>mschollom@taobao.com</v>
      </c>
      <c r="H888" t="str">
        <f>_xlfn.XLOOKUP(orders[[#This Row],[Customer ID]],customers[Customer ID],customers[Country])</f>
        <v>United States</v>
      </c>
      <c r="I888" t="str">
        <f>_xlfn.XLOOKUP(orders[[#This Row],[Product ID]],products[Product ID],products[Coffee Type])</f>
        <v>Liberica</v>
      </c>
      <c r="J888" t="str">
        <f>_xlfn.XLOOKUP(orders[[#This Row],[Product ID]],products[Product ID],products[Roast Type])</f>
        <v xml:space="preserve">Medium </v>
      </c>
      <c r="K888" s="2">
        <f>_xlfn.XLOOKUP(orders[[#This Row],[Product ID]],products[Product ID],products[Size kg])</f>
        <v>0.5</v>
      </c>
      <c r="L888">
        <f>_xlfn.XLOOKUP(orders[[#This Row],[Product ID]],products[Product ID],products[Unit Price])</f>
        <v>8.73</v>
      </c>
      <c r="M888">
        <f>orders[[#This Row],[Unit Price]]*orders[[#This Row],[Quantity]]</f>
        <v>17.46</v>
      </c>
      <c r="N888">
        <f>_xlfn.XLOOKUP(orders[[#This Row],[Product ID]],products[Product ID],products[Profit]) * orders[[#This Row],[Quantity]]</f>
        <v>2.2698</v>
      </c>
    </row>
    <row r="889" spans="1:14" x14ac:dyDescent="0.3">
      <c r="A889" t="s">
        <v>6080</v>
      </c>
      <c r="B889" s="1">
        <v>44002</v>
      </c>
      <c r="C889" t="s">
        <v>4626</v>
      </c>
      <c r="D889" t="s">
        <v>5332</v>
      </c>
      <c r="E889">
        <v>3</v>
      </c>
      <c r="F889" t="str">
        <f>_xlfn.XLOOKUP(orders[[#This Row],[Customer ID]],customers[Customer ID],customers[Customer Name])</f>
        <v>Kienan Ferson</v>
      </c>
      <c r="G889" t="str">
        <f>IF(_xlfn.XLOOKUP(orders[[#This Row],[Customer ID]],customers[Customer ID],customers[Email])=0,"",_xlfn.XLOOKUP(orders[[#This Row],[Customer ID]],customers[Customer ID],customers[Email]))</f>
        <v>kfersonon@g.co</v>
      </c>
      <c r="H889" t="str">
        <f>_xlfn.XLOOKUP(orders[[#This Row],[Customer ID]],customers[Customer ID],customers[Country])</f>
        <v>United States</v>
      </c>
      <c r="I889" t="str">
        <f>_xlfn.XLOOKUP(orders[[#This Row],[Product ID]],products[Product ID],products[Coffee Type])</f>
        <v>Excelsa</v>
      </c>
      <c r="J889" t="str">
        <f>_xlfn.XLOOKUP(orders[[#This Row],[Product ID]],products[Product ID],products[Roast Type])</f>
        <v xml:space="preserve">Light </v>
      </c>
      <c r="K889" s="2">
        <f>_xlfn.XLOOKUP(orders[[#This Row],[Product ID]],products[Product ID],products[Size kg])</f>
        <v>0.2</v>
      </c>
      <c r="L889">
        <f>_xlfn.XLOOKUP(orders[[#This Row],[Product ID]],products[Product ID],products[Unit Price])</f>
        <v>4.4550000000000001</v>
      </c>
      <c r="M889">
        <f>orders[[#This Row],[Unit Price]]*orders[[#This Row],[Quantity]]</f>
        <v>13.365</v>
      </c>
      <c r="N889">
        <f>_xlfn.XLOOKUP(orders[[#This Row],[Product ID]],products[Product ID],products[Profit]) * orders[[#This Row],[Quantity]]</f>
        <v>1.47</v>
      </c>
    </row>
    <row r="890" spans="1:14" x14ac:dyDescent="0.3">
      <c r="A890" t="s">
        <v>6081</v>
      </c>
      <c r="B890" s="1">
        <v>44292</v>
      </c>
      <c r="C890" t="s">
        <v>4631</v>
      </c>
      <c r="D890" t="s">
        <v>5254</v>
      </c>
      <c r="E890">
        <v>2</v>
      </c>
      <c r="F890" t="str">
        <f>_xlfn.XLOOKUP(orders[[#This Row],[Customer ID]],customers[Customer ID],customers[Customer Name])</f>
        <v>Blake Kelloway</v>
      </c>
      <c r="G890" t="str">
        <f>IF(_xlfn.XLOOKUP(orders[[#This Row],[Customer ID]],customers[Customer ID],customers[Email])=0,"",_xlfn.XLOOKUP(orders[[#This Row],[Customer ID]],customers[Customer ID],customers[Email]))</f>
        <v>bkellowayoo@omniture.com</v>
      </c>
      <c r="H890" t="str">
        <f>_xlfn.XLOOKUP(orders[[#This Row],[Customer ID]],customers[Customer ID],customers[Country])</f>
        <v>United States</v>
      </c>
      <c r="I890" t="str">
        <f>_xlfn.XLOOKUP(orders[[#This Row],[Product ID]],products[Product ID],products[Coffee Type])</f>
        <v>Arabica</v>
      </c>
      <c r="J890" t="str">
        <f>_xlfn.XLOOKUP(orders[[#This Row],[Product ID]],products[Product ID],products[Roast Type])</f>
        <v xml:space="preserve">Light </v>
      </c>
      <c r="K890" s="2">
        <f>_xlfn.XLOOKUP(orders[[#This Row],[Product ID]],products[Product ID],products[Size kg])</f>
        <v>0.2</v>
      </c>
      <c r="L890">
        <f>_xlfn.XLOOKUP(orders[[#This Row],[Product ID]],products[Product ID],products[Unit Price])</f>
        <v>3.8849999999999998</v>
      </c>
      <c r="M890">
        <f>orders[[#This Row],[Unit Price]]*orders[[#This Row],[Quantity]]</f>
        <v>7.77</v>
      </c>
      <c r="N890">
        <f>_xlfn.XLOOKUP(orders[[#This Row],[Product ID]],products[Product ID],products[Profit]) * orders[[#This Row],[Quantity]]</f>
        <v>0.69920000000000004</v>
      </c>
    </row>
    <row r="891" spans="1:14" x14ac:dyDescent="0.3">
      <c r="A891" t="s">
        <v>6082</v>
      </c>
      <c r="B891" s="1">
        <v>43633</v>
      </c>
      <c r="C891" t="s">
        <v>4636</v>
      </c>
      <c r="D891" t="s">
        <v>5245</v>
      </c>
      <c r="E891">
        <v>1</v>
      </c>
      <c r="F891" t="str">
        <f>_xlfn.XLOOKUP(orders[[#This Row],[Customer ID]],customers[Customer ID],customers[Customer Name])</f>
        <v>Scarlett Oliffe</v>
      </c>
      <c r="G891" t="str">
        <f>IF(_xlfn.XLOOKUP(orders[[#This Row],[Customer ID]],customers[Customer ID],customers[Email])=0,"",_xlfn.XLOOKUP(orders[[#This Row],[Customer ID]],customers[Customer ID],customers[Email]))</f>
        <v>soliffeop@yellowbook.com</v>
      </c>
      <c r="H891" t="str">
        <f>_xlfn.XLOOKUP(orders[[#This Row],[Customer ID]],customers[Customer ID],customers[Country])</f>
        <v>United States</v>
      </c>
      <c r="I891" t="str">
        <f>_xlfn.XLOOKUP(orders[[#This Row],[Product ID]],products[Product ID],products[Coffee Type])</f>
        <v>Robusta</v>
      </c>
      <c r="J891" t="str">
        <f>_xlfn.XLOOKUP(orders[[#This Row],[Product ID]],products[Product ID],products[Roast Type])</f>
        <v xml:space="preserve">Dark </v>
      </c>
      <c r="K891" s="2">
        <f>_xlfn.XLOOKUP(orders[[#This Row],[Product ID]],products[Product ID],products[Size kg])</f>
        <v>0.2</v>
      </c>
      <c r="L891">
        <f>_xlfn.XLOOKUP(orders[[#This Row],[Product ID]],products[Product ID],products[Unit Price])</f>
        <v>2.6850000000000001</v>
      </c>
      <c r="M891">
        <f>orders[[#This Row],[Unit Price]]*orders[[#This Row],[Quantity]]</f>
        <v>2.6850000000000001</v>
      </c>
      <c r="N891">
        <f>_xlfn.XLOOKUP(orders[[#This Row],[Product ID]],products[Product ID],products[Profit]) * orders[[#This Row],[Quantity]]</f>
        <v>0.16109999999999999</v>
      </c>
    </row>
    <row r="892" spans="1:14" x14ac:dyDescent="0.3">
      <c r="A892" t="s">
        <v>6083</v>
      </c>
      <c r="B892" s="1">
        <v>44646</v>
      </c>
      <c r="C892" t="s">
        <v>4641</v>
      </c>
      <c r="D892" t="s">
        <v>5205</v>
      </c>
      <c r="E892">
        <v>1</v>
      </c>
      <c r="F892" t="str">
        <f>_xlfn.XLOOKUP(orders[[#This Row],[Customer ID]],customers[Customer ID],customers[Customer Name])</f>
        <v>Kippie Marrison</v>
      </c>
      <c r="G892" t="str">
        <f>IF(_xlfn.XLOOKUP(orders[[#This Row],[Customer ID]],customers[Customer ID],customers[Email])=0,"",_xlfn.XLOOKUP(orders[[#This Row],[Customer ID]],customers[Customer ID],customers[Email]))</f>
        <v>kmarrisonoq@dropbox.com</v>
      </c>
      <c r="H892" t="str">
        <f>_xlfn.XLOOKUP(orders[[#This Row],[Customer ID]],customers[Customer ID],customers[Country])</f>
        <v>United States</v>
      </c>
      <c r="I892" t="str">
        <f>_xlfn.XLOOKUP(orders[[#This Row],[Product ID]],products[Product ID],products[Coffee Type])</f>
        <v>Robusta</v>
      </c>
      <c r="J892" t="str">
        <f>_xlfn.XLOOKUP(orders[[#This Row],[Product ID]],products[Product ID],products[Roast Type])</f>
        <v xml:space="preserve">Dark </v>
      </c>
      <c r="K892" s="2">
        <f>_xlfn.XLOOKUP(orders[[#This Row],[Product ID]],products[Product ID],products[Size kg])</f>
        <v>2.5</v>
      </c>
      <c r="L892">
        <f>_xlfn.XLOOKUP(orders[[#This Row],[Product ID]],products[Product ID],products[Unit Price])</f>
        <v>20.585000000000001</v>
      </c>
      <c r="M892">
        <f>orders[[#This Row],[Unit Price]]*orders[[#This Row],[Quantity]]</f>
        <v>20.585000000000001</v>
      </c>
      <c r="N892">
        <f>_xlfn.XLOOKUP(orders[[#This Row],[Product ID]],products[Product ID],products[Profit]) * orders[[#This Row],[Quantity]]</f>
        <v>1.2351000000000001</v>
      </c>
    </row>
    <row r="893" spans="1:14" x14ac:dyDescent="0.3">
      <c r="A893" t="s">
        <v>6084</v>
      </c>
      <c r="B893" s="1">
        <v>44469</v>
      </c>
      <c r="C893" t="s">
        <v>4646</v>
      </c>
      <c r="D893" t="s">
        <v>5256</v>
      </c>
      <c r="E893">
        <v>5</v>
      </c>
      <c r="F893" t="str">
        <f>_xlfn.XLOOKUP(orders[[#This Row],[Customer ID]],customers[Customer ID],customers[Customer Name])</f>
        <v>Celestia Dolohunty</v>
      </c>
      <c r="G893" t="str">
        <f>IF(_xlfn.XLOOKUP(orders[[#This Row],[Customer ID]],customers[Customer ID],customers[Email])=0,"",_xlfn.XLOOKUP(orders[[#This Row],[Customer ID]],customers[Customer ID],customers[Email]))</f>
        <v>cdolohuntyor@dailymail.co.uk</v>
      </c>
      <c r="H893" t="str">
        <f>_xlfn.XLOOKUP(orders[[#This Row],[Customer ID]],customers[Customer ID],customers[Country])</f>
        <v>United States</v>
      </c>
      <c r="I893" t="str">
        <f>_xlfn.XLOOKUP(orders[[#This Row],[Product ID]],products[Product ID],products[Coffee Type])</f>
        <v>Arabica</v>
      </c>
      <c r="J893" t="str">
        <f>_xlfn.XLOOKUP(orders[[#This Row],[Product ID]],products[Product ID],products[Roast Type])</f>
        <v xml:space="preserve">Dark </v>
      </c>
      <c r="K893" s="2">
        <f>_xlfn.XLOOKUP(orders[[#This Row],[Product ID]],products[Product ID],products[Size kg])</f>
        <v>2.5</v>
      </c>
      <c r="L893">
        <f>_xlfn.XLOOKUP(orders[[#This Row],[Product ID]],products[Product ID],products[Unit Price])</f>
        <v>22.885000000000002</v>
      </c>
      <c r="M893">
        <f>orders[[#This Row],[Unit Price]]*orders[[#This Row],[Quantity]]</f>
        <v>114.42500000000001</v>
      </c>
      <c r="N893">
        <f>_xlfn.XLOOKUP(orders[[#This Row],[Product ID]],products[Product ID],products[Profit]) * orders[[#This Row],[Quantity]]</f>
        <v>10.298</v>
      </c>
    </row>
    <row r="894" spans="1:14" x14ac:dyDescent="0.3">
      <c r="A894" t="s">
        <v>6085</v>
      </c>
      <c r="B894" s="1">
        <v>43635</v>
      </c>
      <c r="C894" t="s">
        <v>4651</v>
      </c>
      <c r="D894" t="s">
        <v>5223</v>
      </c>
      <c r="E894">
        <v>5</v>
      </c>
      <c r="F894" t="str">
        <f>_xlfn.XLOOKUP(orders[[#This Row],[Customer ID]],customers[Customer ID],customers[Customer Name])</f>
        <v>Patsy Vasilenko</v>
      </c>
      <c r="G894" t="str">
        <f>IF(_xlfn.XLOOKUP(orders[[#This Row],[Customer ID]],customers[Customer ID],customers[Email])=0,"",_xlfn.XLOOKUP(orders[[#This Row],[Customer ID]],customers[Customer ID],customers[Email]))</f>
        <v>pvasilenkoos@addtoany.com</v>
      </c>
      <c r="H894" t="str">
        <f>_xlfn.XLOOKUP(orders[[#This Row],[Customer ID]],customers[Customer ID],customers[Country])</f>
        <v>United Kingdom</v>
      </c>
      <c r="I894" t="str">
        <f>_xlfn.XLOOKUP(orders[[#This Row],[Product ID]],products[Product ID],products[Coffee Type])</f>
        <v>Excelsa</v>
      </c>
      <c r="J894" t="str">
        <f>_xlfn.XLOOKUP(orders[[#This Row],[Product ID]],products[Product ID],products[Roast Type])</f>
        <v xml:space="preserve">Medium </v>
      </c>
      <c r="K894" s="2">
        <f>_xlfn.XLOOKUP(orders[[#This Row],[Product ID]],products[Product ID],products[Size kg])</f>
        <v>0.2</v>
      </c>
      <c r="L894">
        <f>_xlfn.XLOOKUP(orders[[#This Row],[Product ID]],products[Product ID],products[Unit Price])</f>
        <v>4.125</v>
      </c>
      <c r="M894">
        <f>orders[[#This Row],[Unit Price]]*orders[[#This Row],[Quantity]]</f>
        <v>20.625</v>
      </c>
      <c r="N894">
        <f>_xlfn.XLOOKUP(orders[[#This Row],[Product ID]],products[Product ID],products[Profit]) * orders[[#This Row],[Quantity]]</f>
        <v>2.2685</v>
      </c>
    </row>
    <row r="895" spans="1:14" x14ac:dyDescent="0.3">
      <c r="A895" t="s">
        <v>6086</v>
      </c>
      <c r="B895" s="1">
        <v>44651</v>
      </c>
      <c r="C895" t="s">
        <v>4656</v>
      </c>
      <c r="D895" t="s">
        <v>5235</v>
      </c>
      <c r="E895">
        <v>6</v>
      </c>
      <c r="F895" t="str">
        <f>_xlfn.XLOOKUP(orders[[#This Row],[Customer ID]],customers[Customer ID],customers[Customer Name])</f>
        <v>Raphaela Schankelborg</v>
      </c>
      <c r="G895" t="str">
        <f>IF(_xlfn.XLOOKUP(orders[[#This Row],[Customer ID]],customers[Customer ID],customers[Email])=0,"",_xlfn.XLOOKUP(orders[[#This Row],[Customer ID]],customers[Customer ID],customers[Email]))</f>
        <v>rschankelborgot@ameblo.jp</v>
      </c>
      <c r="H895" t="str">
        <f>_xlfn.XLOOKUP(orders[[#This Row],[Customer ID]],customers[Customer ID],customers[Country])</f>
        <v>United States</v>
      </c>
      <c r="I895" t="str">
        <f>_xlfn.XLOOKUP(orders[[#This Row],[Product ID]],products[Product ID],products[Coffee Type])</f>
        <v>Liberica</v>
      </c>
      <c r="J895" t="str">
        <f>_xlfn.XLOOKUP(orders[[#This Row],[Product ID]],products[Product ID],products[Roast Type])</f>
        <v xml:space="preserve">Light </v>
      </c>
      <c r="K895" s="2">
        <f>_xlfn.XLOOKUP(orders[[#This Row],[Product ID]],products[Product ID],products[Size kg])</f>
        <v>0.5</v>
      </c>
      <c r="L895">
        <f>_xlfn.XLOOKUP(orders[[#This Row],[Product ID]],products[Product ID],products[Unit Price])</f>
        <v>9.51</v>
      </c>
      <c r="M895">
        <f>orders[[#This Row],[Unit Price]]*orders[[#This Row],[Quantity]]</f>
        <v>57.06</v>
      </c>
      <c r="N895">
        <f>_xlfn.XLOOKUP(orders[[#This Row],[Product ID]],products[Product ID],products[Profit]) * orders[[#This Row],[Quantity]]</f>
        <v>7.4177999999999997</v>
      </c>
    </row>
    <row r="896" spans="1:14" x14ac:dyDescent="0.3">
      <c r="A896" t="s">
        <v>6087</v>
      </c>
      <c r="B896" s="1">
        <v>44016</v>
      </c>
      <c r="C896" t="s">
        <v>4660</v>
      </c>
      <c r="D896" t="s">
        <v>5205</v>
      </c>
      <c r="E896">
        <v>4</v>
      </c>
      <c r="F896" t="str">
        <f>_xlfn.XLOOKUP(orders[[#This Row],[Customer ID]],customers[Customer ID],customers[Customer Name])</f>
        <v>Sharity Wickens</v>
      </c>
      <c r="G896" t="str">
        <f>IF(_xlfn.XLOOKUP(orders[[#This Row],[Customer ID]],customers[Customer ID],customers[Email])=0,"",_xlfn.XLOOKUP(orders[[#This Row],[Customer ID]],customers[Customer ID],customers[Email]))</f>
        <v/>
      </c>
      <c r="H896" t="str">
        <f>_xlfn.XLOOKUP(orders[[#This Row],[Customer ID]],customers[Customer ID],customers[Country])</f>
        <v>Ireland</v>
      </c>
      <c r="I896" t="str">
        <f>_xlfn.XLOOKUP(orders[[#This Row],[Product ID]],products[Product ID],products[Coffee Type])</f>
        <v>Robusta</v>
      </c>
      <c r="J896" t="str">
        <f>_xlfn.XLOOKUP(orders[[#This Row],[Product ID]],products[Product ID],products[Roast Type])</f>
        <v xml:space="preserve">Dark </v>
      </c>
      <c r="K896" s="2">
        <f>_xlfn.XLOOKUP(orders[[#This Row],[Product ID]],products[Product ID],products[Size kg])</f>
        <v>2.5</v>
      </c>
      <c r="L896">
        <f>_xlfn.XLOOKUP(orders[[#This Row],[Product ID]],products[Product ID],products[Unit Price])</f>
        <v>20.585000000000001</v>
      </c>
      <c r="M896">
        <f>orders[[#This Row],[Unit Price]]*orders[[#This Row],[Quantity]]</f>
        <v>82.34</v>
      </c>
      <c r="N896">
        <f>_xlfn.XLOOKUP(orders[[#This Row],[Product ID]],products[Product ID],products[Profit]) * orders[[#This Row],[Quantity]]</f>
        <v>4.9404000000000003</v>
      </c>
    </row>
    <row r="897" spans="1:14" x14ac:dyDescent="0.3">
      <c r="A897" t="s">
        <v>6088</v>
      </c>
      <c r="B897" s="1">
        <v>44521</v>
      </c>
      <c r="C897" t="s">
        <v>4665</v>
      </c>
      <c r="D897" t="s">
        <v>5252</v>
      </c>
      <c r="E897">
        <v>5</v>
      </c>
      <c r="F897" t="str">
        <f>_xlfn.XLOOKUP(orders[[#This Row],[Customer ID]],customers[Customer ID],customers[Customer Name])</f>
        <v>Derick Snow</v>
      </c>
      <c r="G897" t="str">
        <f>IF(_xlfn.XLOOKUP(orders[[#This Row],[Customer ID]],customers[Customer ID],customers[Email])=0,"",_xlfn.XLOOKUP(orders[[#This Row],[Customer ID]],customers[Customer ID],customers[Email]))</f>
        <v/>
      </c>
      <c r="H897" t="str">
        <f>_xlfn.XLOOKUP(orders[[#This Row],[Customer ID]],customers[Customer ID],customers[Country])</f>
        <v>United States</v>
      </c>
      <c r="I897" t="str">
        <f>_xlfn.XLOOKUP(orders[[#This Row],[Product ID]],products[Product ID],products[Coffee Type])</f>
        <v>Excelsa</v>
      </c>
      <c r="J897" t="str">
        <f>_xlfn.XLOOKUP(orders[[#This Row],[Product ID]],products[Product ID],products[Roast Type])</f>
        <v xml:space="preserve">Medium </v>
      </c>
      <c r="K897" s="2">
        <f>_xlfn.XLOOKUP(orders[[#This Row],[Product ID]],products[Product ID],products[Size kg])</f>
        <v>2.5</v>
      </c>
      <c r="L897">
        <f>_xlfn.XLOOKUP(orders[[#This Row],[Product ID]],products[Product ID],products[Unit Price])</f>
        <v>31.625</v>
      </c>
      <c r="M897">
        <f>orders[[#This Row],[Unit Price]]*orders[[#This Row],[Quantity]]</f>
        <v>158.125</v>
      </c>
      <c r="N897">
        <f>_xlfn.XLOOKUP(orders[[#This Row],[Product ID]],products[Product ID],products[Profit]) * orders[[#This Row],[Quantity]]</f>
        <v>17.3935</v>
      </c>
    </row>
    <row r="898" spans="1:14" x14ac:dyDescent="0.3">
      <c r="A898" t="s">
        <v>6089</v>
      </c>
      <c r="B898" s="1">
        <v>44347</v>
      </c>
      <c r="C898" t="s">
        <v>4669</v>
      </c>
      <c r="D898" t="s">
        <v>5272</v>
      </c>
      <c r="E898">
        <v>6</v>
      </c>
      <c r="F898" t="str">
        <f>_xlfn.XLOOKUP(orders[[#This Row],[Customer ID]],customers[Customer ID],customers[Customer Name])</f>
        <v>Baxy Cargen</v>
      </c>
      <c r="G898" t="str">
        <f>IF(_xlfn.XLOOKUP(orders[[#This Row],[Customer ID]],customers[Customer ID],customers[Email])=0,"",_xlfn.XLOOKUP(orders[[#This Row],[Customer ID]],customers[Customer ID],customers[Email]))</f>
        <v>bcargenow@geocities.jp</v>
      </c>
      <c r="H898" t="str">
        <f>_xlfn.XLOOKUP(orders[[#This Row],[Customer ID]],customers[Customer ID],customers[Country])</f>
        <v>United States</v>
      </c>
      <c r="I898" t="str">
        <f>_xlfn.XLOOKUP(orders[[#This Row],[Product ID]],products[Product ID],products[Coffee Type])</f>
        <v>Robusta</v>
      </c>
      <c r="J898" t="str">
        <f>_xlfn.XLOOKUP(orders[[#This Row],[Product ID]],products[Product ID],products[Roast Type])</f>
        <v xml:space="preserve">Dark </v>
      </c>
      <c r="K898" s="2">
        <f>_xlfn.XLOOKUP(orders[[#This Row],[Product ID]],products[Product ID],products[Size kg])</f>
        <v>0.5</v>
      </c>
      <c r="L898">
        <f>_xlfn.XLOOKUP(orders[[#This Row],[Product ID]],products[Product ID],products[Unit Price])</f>
        <v>5.37</v>
      </c>
      <c r="M898">
        <f>orders[[#This Row],[Unit Price]]*orders[[#This Row],[Quantity]]</f>
        <v>32.22</v>
      </c>
      <c r="N898">
        <f>_xlfn.XLOOKUP(orders[[#This Row],[Product ID]],products[Product ID],products[Profit]) * orders[[#This Row],[Quantity]]</f>
        <v>1.9331999999999998</v>
      </c>
    </row>
    <row r="899" spans="1:14" x14ac:dyDescent="0.3">
      <c r="A899" t="s">
        <v>6090</v>
      </c>
      <c r="B899" s="1">
        <v>43932</v>
      </c>
      <c r="C899" t="s">
        <v>4674</v>
      </c>
      <c r="D899" t="s">
        <v>5327</v>
      </c>
      <c r="E899">
        <v>2</v>
      </c>
      <c r="F899" t="str">
        <f>_xlfn.XLOOKUP(orders[[#This Row],[Customer ID]],customers[Customer ID],customers[Customer Name])</f>
        <v>Ryann Stickler</v>
      </c>
      <c r="G899" t="str">
        <f>IF(_xlfn.XLOOKUP(orders[[#This Row],[Customer ID]],customers[Customer ID],customers[Email])=0,"",_xlfn.XLOOKUP(orders[[#This Row],[Customer ID]],customers[Customer ID],customers[Email]))</f>
        <v>rsticklerox@printfriendly.com</v>
      </c>
      <c r="H899" t="str">
        <f>_xlfn.XLOOKUP(orders[[#This Row],[Customer ID]],customers[Customer ID],customers[Country])</f>
        <v>United Kingdom</v>
      </c>
      <c r="I899" t="str">
        <f>_xlfn.XLOOKUP(orders[[#This Row],[Product ID]],products[Product ID],products[Coffee Type])</f>
        <v>Excelsa</v>
      </c>
      <c r="J899" t="str">
        <f>_xlfn.XLOOKUP(orders[[#This Row],[Product ID]],products[Product ID],products[Roast Type])</f>
        <v xml:space="preserve">Dark </v>
      </c>
      <c r="K899" s="2">
        <f>_xlfn.XLOOKUP(orders[[#This Row],[Product ID]],products[Product ID],products[Size kg])</f>
        <v>1</v>
      </c>
      <c r="L899">
        <f>_xlfn.XLOOKUP(orders[[#This Row],[Product ID]],products[Product ID],products[Unit Price])</f>
        <v>12.15</v>
      </c>
      <c r="M899">
        <f>orders[[#This Row],[Unit Price]]*orders[[#This Row],[Quantity]]</f>
        <v>24.3</v>
      </c>
      <c r="N899">
        <f>_xlfn.XLOOKUP(orders[[#This Row],[Product ID]],products[Product ID],products[Profit]) * orders[[#This Row],[Quantity]]</f>
        <v>2.673</v>
      </c>
    </row>
    <row r="900" spans="1:14" x14ac:dyDescent="0.3">
      <c r="A900" t="s">
        <v>6091</v>
      </c>
      <c r="B900" s="1">
        <v>44089</v>
      </c>
      <c r="C900" t="s">
        <v>4679</v>
      </c>
      <c r="D900" t="s">
        <v>5278</v>
      </c>
      <c r="E900">
        <v>5</v>
      </c>
      <c r="F900" t="str">
        <f>_xlfn.XLOOKUP(orders[[#This Row],[Customer ID]],customers[Customer ID],customers[Customer Name])</f>
        <v>Daryn Cassius</v>
      </c>
      <c r="G900" t="str">
        <f>IF(_xlfn.XLOOKUP(orders[[#This Row],[Customer ID]],customers[Customer ID],customers[Email])=0,"",_xlfn.XLOOKUP(orders[[#This Row],[Customer ID]],customers[Customer ID],customers[Email]))</f>
        <v/>
      </c>
      <c r="H900" t="str">
        <f>_xlfn.XLOOKUP(orders[[#This Row],[Customer ID]],customers[Customer ID],customers[Country])</f>
        <v>United States</v>
      </c>
      <c r="I900" t="str">
        <f>_xlfn.XLOOKUP(orders[[#This Row],[Product ID]],products[Product ID],products[Coffee Type])</f>
        <v>Robusta</v>
      </c>
      <c r="J900" t="str">
        <f>_xlfn.XLOOKUP(orders[[#This Row],[Product ID]],products[Product ID],products[Roast Type])</f>
        <v xml:space="preserve">Light </v>
      </c>
      <c r="K900" s="2">
        <f>_xlfn.XLOOKUP(orders[[#This Row],[Product ID]],products[Product ID],products[Size kg])</f>
        <v>0.5</v>
      </c>
      <c r="L900">
        <f>_xlfn.XLOOKUP(orders[[#This Row],[Product ID]],products[Product ID],products[Unit Price])</f>
        <v>7.17</v>
      </c>
      <c r="M900">
        <f>orders[[#This Row],[Unit Price]]*orders[[#This Row],[Quantity]]</f>
        <v>35.85</v>
      </c>
      <c r="N900">
        <f>_xlfn.XLOOKUP(orders[[#This Row],[Product ID]],products[Product ID],products[Profit]) * orders[[#This Row],[Quantity]]</f>
        <v>2.1510000000000002</v>
      </c>
    </row>
    <row r="901" spans="1:14" x14ac:dyDescent="0.3">
      <c r="A901" t="s">
        <v>6092</v>
      </c>
      <c r="B901" s="1">
        <v>44523</v>
      </c>
      <c r="C901" t="s">
        <v>4665</v>
      </c>
      <c r="D901" t="s">
        <v>5242</v>
      </c>
      <c r="E901">
        <v>5</v>
      </c>
      <c r="F901" t="str">
        <f>_xlfn.XLOOKUP(orders[[#This Row],[Customer ID]],customers[Customer ID],customers[Customer Name])</f>
        <v>Derick Snow</v>
      </c>
      <c r="G901" t="str">
        <f>IF(_xlfn.XLOOKUP(orders[[#This Row],[Customer ID]],customers[Customer ID],customers[Email])=0,"",_xlfn.XLOOKUP(orders[[#This Row],[Customer ID]],customers[Customer ID],customers[Email]))</f>
        <v/>
      </c>
      <c r="H901" t="str">
        <f>_xlfn.XLOOKUP(orders[[#This Row],[Customer ID]],customers[Customer ID],customers[Country])</f>
        <v>United States</v>
      </c>
      <c r="I901" t="str">
        <f>_xlfn.XLOOKUP(orders[[#This Row],[Product ID]],products[Product ID],products[Coffee Type])</f>
        <v>Liberica</v>
      </c>
      <c r="J901" t="str">
        <f>_xlfn.XLOOKUP(orders[[#This Row],[Product ID]],products[Product ID],products[Roast Type])</f>
        <v xml:space="preserve">Medium </v>
      </c>
      <c r="K901" s="2">
        <f>_xlfn.XLOOKUP(orders[[#This Row],[Product ID]],products[Product ID],products[Size kg])</f>
        <v>1</v>
      </c>
      <c r="L901">
        <f>_xlfn.XLOOKUP(orders[[#This Row],[Product ID]],products[Product ID],products[Unit Price])</f>
        <v>14.55</v>
      </c>
      <c r="M901">
        <f>orders[[#This Row],[Unit Price]]*orders[[#This Row],[Quantity]]</f>
        <v>72.75</v>
      </c>
      <c r="N901">
        <f>_xlfn.XLOOKUP(orders[[#This Row],[Product ID]],products[Product ID],products[Profit]) * orders[[#This Row],[Quantity]]</f>
        <v>9.4574999999999996</v>
      </c>
    </row>
    <row r="902" spans="1:14" x14ac:dyDescent="0.3">
      <c r="A902" t="s">
        <v>6093</v>
      </c>
      <c r="B902" s="1">
        <v>44584</v>
      </c>
      <c r="C902" t="s">
        <v>4688</v>
      </c>
      <c r="D902" t="s">
        <v>5264</v>
      </c>
      <c r="E902">
        <v>3</v>
      </c>
      <c r="F902" t="str">
        <f>_xlfn.XLOOKUP(orders[[#This Row],[Customer ID]],customers[Customer ID],customers[Customer Name])</f>
        <v>Skelly Dolohunty</v>
      </c>
      <c r="G902" t="str">
        <f>IF(_xlfn.XLOOKUP(orders[[#This Row],[Customer ID]],customers[Customer ID],customers[Email])=0,"",_xlfn.XLOOKUP(orders[[#This Row],[Customer ID]],customers[Customer ID],customers[Email]))</f>
        <v/>
      </c>
      <c r="H902" t="str">
        <f>_xlfn.XLOOKUP(orders[[#This Row],[Customer ID]],customers[Customer ID],customers[Country])</f>
        <v>Ireland</v>
      </c>
      <c r="I902" t="str">
        <f>_xlfn.XLOOKUP(orders[[#This Row],[Product ID]],products[Product ID],products[Coffee Type])</f>
        <v>Liberica</v>
      </c>
      <c r="J902" t="str">
        <f>_xlfn.XLOOKUP(orders[[#This Row],[Product ID]],products[Product ID],products[Roast Type])</f>
        <v xml:space="preserve">Light </v>
      </c>
      <c r="K902" s="2">
        <f>_xlfn.XLOOKUP(orders[[#This Row],[Product ID]],products[Product ID],products[Size kg])</f>
        <v>1</v>
      </c>
      <c r="L902">
        <f>_xlfn.XLOOKUP(orders[[#This Row],[Product ID]],products[Product ID],products[Unit Price])</f>
        <v>15.85</v>
      </c>
      <c r="M902">
        <f>orders[[#This Row],[Unit Price]]*orders[[#This Row],[Quantity]]</f>
        <v>47.55</v>
      </c>
      <c r="N902">
        <f>_xlfn.XLOOKUP(orders[[#This Row],[Product ID]],products[Product ID],products[Profit]) * orders[[#This Row],[Quantity]]</f>
        <v>6.1815000000000007</v>
      </c>
    </row>
    <row r="903" spans="1:14" x14ac:dyDescent="0.3">
      <c r="A903" t="s">
        <v>6094</v>
      </c>
      <c r="B903" s="1">
        <v>44223</v>
      </c>
      <c r="C903" t="s">
        <v>4693</v>
      </c>
      <c r="D903" t="s">
        <v>5293</v>
      </c>
      <c r="E903">
        <v>1</v>
      </c>
      <c r="F903" t="str">
        <f>_xlfn.XLOOKUP(orders[[#This Row],[Customer ID]],customers[Customer ID],customers[Customer Name])</f>
        <v>Drake Jevon</v>
      </c>
      <c r="G903" t="str">
        <f>IF(_xlfn.XLOOKUP(orders[[#This Row],[Customer ID]],customers[Customer ID],customers[Email])=0,"",_xlfn.XLOOKUP(orders[[#This Row],[Customer ID]],customers[Customer ID],customers[Email]))</f>
        <v>djevonp1@ibm.com</v>
      </c>
      <c r="H903" t="str">
        <f>_xlfn.XLOOKUP(orders[[#This Row],[Customer ID]],customers[Customer ID],customers[Country])</f>
        <v>United States</v>
      </c>
      <c r="I903" t="str">
        <f>_xlfn.XLOOKUP(orders[[#This Row],[Product ID]],products[Product ID],products[Coffee Type])</f>
        <v>Robusta</v>
      </c>
      <c r="J903" t="str">
        <f>_xlfn.XLOOKUP(orders[[#This Row],[Product ID]],products[Product ID],products[Roast Type])</f>
        <v xml:space="preserve">Light </v>
      </c>
      <c r="K903" s="2">
        <f>_xlfn.XLOOKUP(orders[[#This Row],[Product ID]],products[Product ID],products[Size kg])</f>
        <v>0.2</v>
      </c>
      <c r="L903">
        <f>_xlfn.XLOOKUP(orders[[#This Row],[Product ID]],products[Product ID],products[Unit Price])</f>
        <v>3.585</v>
      </c>
      <c r="M903">
        <f>orders[[#This Row],[Unit Price]]*orders[[#This Row],[Quantity]]</f>
        <v>3.585</v>
      </c>
      <c r="N903">
        <f>_xlfn.XLOOKUP(orders[[#This Row],[Product ID]],products[Product ID],products[Profit]) * orders[[#This Row],[Quantity]]</f>
        <v>0.21510000000000001</v>
      </c>
    </row>
    <row r="904" spans="1:14" x14ac:dyDescent="0.3">
      <c r="A904" t="s">
        <v>6095</v>
      </c>
      <c r="B904" s="1">
        <v>43640</v>
      </c>
      <c r="C904" t="s">
        <v>4698</v>
      </c>
      <c r="D904" t="s">
        <v>5252</v>
      </c>
      <c r="E904">
        <v>5</v>
      </c>
      <c r="F904" t="str">
        <f>_xlfn.XLOOKUP(orders[[#This Row],[Customer ID]],customers[Customer ID],customers[Customer Name])</f>
        <v>Hall Ranner</v>
      </c>
      <c r="G904" t="str">
        <f>IF(_xlfn.XLOOKUP(orders[[#This Row],[Customer ID]],customers[Customer ID],customers[Email])=0,"",_xlfn.XLOOKUP(orders[[#This Row],[Customer ID]],customers[Customer ID],customers[Email]))</f>
        <v>hrannerp2@omniture.com</v>
      </c>
      <c r="H904" t="str">
        <f>_xlfn.XLOOKUP(orders[[#This Row],[Customer ID]],customers[Customer ID],customers[Country])</f>
        <v>United States</v>
      </c>
      <c r="I904" t="str">
        <f>_xlfn.XLOOKUP(orders[[#This Row],[Product ID]],products[Product ID],products[Coffee Type])</f>
        <v>Excelsa</v>
      </c>
      <c r="J904" t="str">
        <f>_xlfn.XLOOKUP(orders[[#This Row],[Product ID]],products[Product ID],products[Roast Type])</f>
        <v xml:space="preserve">Medium </v>
      </c>
      <c r="K904" s="2">
        <f>_xlfn.XLOOKUP(orders[[#This Row],[Product ID]],products[Product ID],products[Size kg])</f>
        <v>2.5</v>
      </c>
      <c r="L904">
        <f>_xlfn.XLOOKUP(orders[[#This Row],[Product ID]],products[Product ID],products[Unit Price])</f>
        <v>31.625</v>
      </c>
      <c r="M904">
        <f>orders[[#This Row],[Unit Price]]*orders[[#This Row],[Quantity]]</f>
        <v>158.125</v>
      </c>
      <c r="N904">
        <f>_xlfn.XLOOKUP(orders[[#This Row],[Product ID]],products[Product ID],products[Profit]) * orders[[#This Row],[Quantity]]</f>
        <v>17.3935</v>
      </c>
    </row>
    <row r="905" spans="1:14" x14ac:dyDescent="0.3">
      <c r="A905" t="s">
        <v>6096</v>
      </c>
      <c r="B905" s="1">
        <v>43905</v>
      </c>
      <c r="C905" t="s">
        <v>4703</v>
      </c>
      <c r="D905" t="s">
        <v>5232</v>
      </c>
      <c r="E905">
        <v>2</v>
      </c>
      <c r="F905" t="str">
        <f>_xlfn.XLOOKUP(orders[[#This Row],[Customer ID]],customers[Customer ID],customers[Customer Name])</f>
        <v>Berkly Imrie</v>
      </c>
      <c r="G905" t="str">
        <f>IF(_xlfn.XLOOKUP(orders[[#This Row],[Customer ID]],customers[Customer ID],customers[Email])=0,"",_xlfn.XLOOKUP(orders[[#This Row],[Customer ID]],customers[Customer ID],customers[Email]))</f>
        <v>bimriep3@addtoany.com</v>
      </c>
      <c r="H905" t="str">
        <f>_xlfn.XLOOKUP(orders[[#This Row],[Customer ID]],customers[Customer ID],customers[Country])</f>
        <v>United States</v>
      </c>
      <c r="I905" t="str">
        <f>_xlfn.XLOOKUP(orders[[#This Row],[Product ID]],products[Product ID],products[Coffee Type])</f>
        <v>Liberica</v>
      </c>
      <c r="J905" t="str">
        <f>_xlfn.XLOOKUP(orders[[#This Row],[Product ID]],products[Product ID],products[Roast Type])</f>
        <v xml:space="preserve">Medium </v>
      </c>
      <c r="K905" s="2">
        <f>_xlfn.XLOOKUP(orders[[#This Row],[Product ID]],products[Product ID],products[Size kg])</f>
        <v>0.5</v>
      </c>
      <c r="L905">
        <f>_xlfn.XLOOKUP(orders[[#This Row],[Product ID]],products[Product ID],products[Unit Price])</f>
        <v>8.73</v>
      </c>
      <c r="M905">
        <f>orders[[#This Row],[Unit Price]]*orders[[#This Row],[Quantity]]</f>
        <v>17.46</v>
      </c>
      <c r="N905">
        <f>_xlfn.XLOOKUP(orders[[#This Row],[Product ID]],products[Product ID],products[Profit]) * orders[[#This Row],[Quantity]]</f>
        <v>2.2698</v>
      </c>
    </row>
    <row r="906" spans="1:14" x14ac:dyDescent="0.3">
      <c r="A906" t="s">
        <v>6097</v>
      </c>
      <c r="B906" s="1">
        <v>44463</v>
      </c>
      <c r="C906" t="s">
        <v>4708</v>
      </c>
      <c r="D906" t="s">
        <v>5306</v>
      </c>
      <c r="E906">
        <v>5</v>
      </c>
      <c r="F906" t="str">
        <f>_xlfn.XLOOKUP(orders[[#This Row],[Customer ID]],customers[Customer ID],customers[Customer Name])</f>
        <v>Dorey Sopper</v>
      </c>
      <c r="G906" t="str">
        <f>IF(_xlfn.XLOOKUP(orders[[#This Row],[Customer ID]],customers[Customer ID],customers[Email])=0,"",_xlfn.XLOOKUP(orders[[#This Row],[Customer ID]],customers[Customer ID],customers[Email]))</f>
        <v>dsopperp4@eventbrite.com</v>
      </c>
      <c r="H906" t="str">
        <f>_xlfn.XLOOKUP(orders[[#This Row],[Customer ID]],customers[Customer ID],customers[Country])</f>
        <v>United States</v>
      </c>
      <c r="I906" t="str">
        <f>_xlfn.XLOOKUP(orders[[#This Row],[Product ID]],products[Product ID],products[Coffee Type])</f>
        <v>Arabica</v>
      </c>
      <c r="J906" t="str">
        <f>_xlfn.XLOOKUP(orders[[#This Row],[Product ID]],products[Product ID],products[Roast Type])</f>
        <v xml:space="preserve">Light </v>
      </c>
      <c r="K906" s="2">
        <f>_xlfn.XLOOKUP(orders[[#This Row],[Product ID]],products[Product ID],products[Size kg])</f>
        <v>2.5</v>
      </c>
      <c r="L906">
        <f>_xlfn.XLOOKUP(orders[[#This Row],[Product ID]],products[Product ID],products[Unit Price])</f>
        <v>29.785</v>
      </c>
      <c r="M906">
        <f>orders[[#This Row],[Unit Price]]*orders[[#This Row],[Quantity]]</f>
        <v>148.92500000000001</v>
      </c>
      <c r="N906">
        <f>_xlfn.XLOOKUP(orders[[#This Row],[Product ID]],products[Product ID],products[Profit]) * orders[[#This Row],[Quantity]]</f>
        <v>13.403</v>
      </c>
    </row>
    <row r="907" spans="1:14" x14ac:dyDescent="0.3">
      <c r="A907" t="s">
        <v>6098</v>
      </c>
      <c r="B907" s="1">
        <v>43560</v>
      </c>
      <c r="C907" t="s">
        <v>4713</v>
      </c>
      <c r="D907" t="s">
        <v>5225</v>
      </c>
      <c r="E907">
        <v>6</v>
      </c>
      <c r="F907" t="str">
        <f>_xlfn.XLOOKUP(orders[[#This Row],[Customer ID]],customers[Customer ID],customers[Customer Name])</f>
        <v>Darcy Lochran</v>
      </c>
      <c r="G907" t="str">
        <f>IF(_xlfn.XLOOKUP(orders[[#This Row],[Customer ID]],customers[Customer ID],customers[Email])=0,"",_xlfn.XLOOKUP(orders[[#This Row],[Customer ID]],customers[Customer ID],customers[Email]))</f>
        <v/>
      </c>
      <c r="H907" t="str">
        <f>_xlfn.XLOOKUP(orders[[#This Row],[Customer ID]],customers[Customer ID],customers[Country])</f>
        <v>United States</v>
      </c>
      <c r="I907" t="str">
        <f>_xlfn.XLOOKUP(orders[[#This Row],[Product ID]],products[Product ID],products[Coffee Type])</f>
        <v>Arabica</v>
      </c>
      <c r="J907" t="str">
        <f>_xlfn.XLOOKUP(orders[[#This Row],[Product ID]],products[Product ID],products[Roast Type])</f>
        <v xml:space="preserve">Medium </v>
      </c>
      <c r="K907" s="2">
        <f>_xlfn.XLOOKUP(orders[[#This Row],[Product ID]],products[Product ID],products[Size kg])</f>
        <v>0.5</v>
      </c>
      <c r="L907">
        <f>_xlfn.XLOOKUP(orders[[#This Row],[Product ID]],products[Product ID],products[Unit Price])</f>
        <v>6.75</v>
      </c>
      <c r="M907">
        <f>orders[[#This Row],[Unit Price]]*orders[[#This Row],[Quantity]]</f>
        <v>40.5</v>
      </c>
      <c r="N907">
        <f>_xlfn.XLOOKUP(orders[[#This Row],[Product ID]],products[Product ID],products[Profit]) * orders[[#This Row],[Quantity]]</f>
        <v>3.6450000000000005</v>
      </c>
    </row>
    <row r="908" spans="1:14" x14ac:dyDescent="0.3">
      <c r="A908" t="s">
        <v>6099</v>
      </c>
      <c r="B908" s="1">
        <v>44588</v>
      </c>
      <c r="C908" t="s">
        <v>4717</v>
      </c>
      <c r="D908" t="s">
        <v>5225</v>
      </c>
      <c r="E908">
        <v>4</v>
      </c>
      <c r="F908" t="str">
        <f>_xlfn.XLOOKUP(orders[[#This Row],[Customer ID]],customers[Customer ID],customers[Customer Name])</f>
        <v>Lauritz Ledgley</v>
      </c>
      <c r="G908" t="str">
        <f>IF(_xlfn.XLOOKUP(orders[[#This Row],[Customer ID]],customers[Customer ID],customers[Email])=0,"",_xlfn.XLOOKUP(orders[[#This Row],[Customer ID]],customers[Customer ID],customers[Email]))</f>
        <v>lledgleyp6@de.vu</v>
      </c>
      <c r="H908" t="str">
        <f>_xlfn.XLOOKUP(orders[[#This Row],[Customer ID]],customers[Customer ID],customers[Country])</f>
        <v>United States</v>
      </c>
      <c r="I908" t="str">
        <f>_xlfn.XLOOKUP(orders[[#This Row],[Product ID]],products[Product ID],products[Coffee Type])</f>
        <v>Arabica</v>
      </c>
      <c r="J908" t="str">
        <f>_xlfn.XLOOKUP(orders[[#This Row],[Product ID]],products[Product ID],products[Roast Type])</f>
        <v xml:space="preserve">Medium </v>
      </c>
      <c r="K908" s="2">
        <f>_xlfn.XLOOKUP(orders[[#This Row],[Product ID]],products[Product ID],products[Size kg])</f>
        <v>0.5</v>
      </c>
      <c r="L908">
        <f>_xlfn.XLOOKUP(orders[[#This Row],[Product ID]],products[Product ID],products[Unit Price])</f>
        <v>6.75</v>
      </c>
      <c r="M908">
        <f>orders[[#This Row],[Unit Price]]*orders[[#This Row],[Quantity]]</f>
        <v>27</v>
      </c>
      <c r="N908">
        <f>_xlfn.XLOOKUP(orders[[#This Row],[Product ID]],products[Product ID],products[Profit]) * orders[[#This Row],[Quantity]]</f>
        <v>2.4300000000000002</v>
      </c>
    </row>
    <row r="909" spans="1:14" x14ac:dyDescent="0.3">
      <c r="A909" t="s">
        <v>6100</v>
      </c>
      <c r="B909" s="1">
        <v>44449</v>
      </c>
      <c r="C909" t="s">
        <v>4722</v>
      </c>
      <c r="D909" t="s">
        <v>5191</v>
      </c>
      <c r="E909">
        <v>3</v>
      </c>
      <c r="F909" t="str">
        <f>_xlfn.XLOOKUP(orders[[#This Row],[Customer ID]],customers[Customer ID],customers[Customer Name])</f>
        <v>Tawnya Menary</v>
      </c>
      <c r="G909" t="str">
        <f>IF(_xlfn.XLOOKUP(orders[[#This Row],[Customer ID]],customers[Customer ID],customers[Email])=0,"",_xlfn.XLOOKUP(orders[[#This Row],[Customer ID]],customers[Customer ID],customers[Email]))</f>
        <v>tmenaryp7@phoca.cz</v>
      </c>
      <c r="H909" t="str">
        <f>_xlfn.XLOOKUP(orders[[#This Row],[Customer ID]],customers[Customer ID],customers[Country])</f>
        <v>United States</v>
      </c>
      <c r="I909" t="str">
        <f>_xlfn.XLOOKUP(orders[[#This Row],[Product ID]],products[Product ID],products[Coffee Type])</f>
        <v>Liberica</v>
      </c>
      <c r="J909" t="str">
        <f>_xlfn.XLOOKUP(orders[[#This Row],[Product ID]],products[Product ID],products[Roast Type])</f>
        <v xml:space="preserve">Dark </v>
      </c>
      <c r="K909" s="2">
        <f>_xlfn.XLOOKUP(orders[[#This Row],[Product ID]],products[Product ID],products[Size kg])</f>
        <v>1</v>
      </c>
      <c r="L909">
        <f>_xlfn.XLOOKUP(orders[[#This Row],[Product ID]],products[Product ID],products[Unit Price])</f>
        <v>12.95</v>
      </c>
      <c r="M909">
        <f>orders[[#This Row],[Unit Price]]*orders[[#This Row],[Quantity]]</f>
        <v>38.849999999999994</v>
      </c>
      <c r="N909">
        <f>_xlfn.XLOOKUP(orders[[#This Row],[Product ID]],products[Product ID],products[Profit]) * orders[[#This Row],[Quantity]]</f>
        <v>5.0504999999999995</v>
      </c>
    </row>
    <row r="910" spans="1:14" x14ac:dyDescent="0.3">
      <c r="A910" t="s">
        <v>6101</v>
      </c>
      <c r="B910" s="1">
        <v>43836</v>
      </c>
      <c r="C910" t="s">
        <v>4727</v>
      </c>
      <c r="D910" t="s">
        <v>5297</v>
      </c>
      <c r="E910">
        <v>5</v>
      </c>
      <c r="F910" t="str">
        <f>_xlfn.XLOOKUP(orders[[#This Row],[Customer ID]],customers[Customer ID],customers[Customer Name])</f>
        <v>Gustaf Ciccotti</v>
      </c>
      <c r="G910" t="str">
        <f>IF(_xlfn.XLOOKUP(orders[[#This Row],[Customer ID]],customers[Customer ID],customers[Email])=0,"",_xlfn.XLOOKUP(orders[[#This Row],[Customer ID]],customers[Customer ID],customers[Email]))</f>
        <v>gciccottip8@so-net.ne.jp</v>
      </c>
      <c r="H910" t="str">
        <f>_xlfn.XLOOKUP(orders[[#This Row],[Customer ID]],customers[Customer ID],customers[Country])</f>
        <v>United States</v>
      </c>
      <c r="I910" t="str">
        <f>_xlfn.XLOOKUP(orders[[#This Row],[Product ID]],products[Product ID],products[Coffee Type])</f>
        <v>Robusta</v>
      </c>
      <c r="J910" t="str">
        <f>_xlfn.XLOOKUP(orders[[#This Row],[Product ID]],products[Product ID],products[Roast Type])</f>
        <v xml:space="preserve">Light </v>
      </c>
      <c r="K910" s="2">
        <f>_xlfn.XLOOKUP(orders[[#This Row],[Product ID]],products[Product ID],products[Size kg])</f>
        <v>1</v>
      </c>
      <c r="L910">
        <f>_xlfn.XLOOKUP(orders[[#This Row],[Product ID]],products[Product ID],products[Unit Price])</f>
        <v>11.95</v>
      </c>
      <c r="M910">
        <f>orders[[#This Row],[Unit Price]]*orders[[#This Row],[Quantity]]</f>
        <v>59.75</v>
      </c>
      <c r="N910">
        <f>_xlfn.XLOOKUP(orders[[#This Row],[Product ID]],products[Product ID],products[Profit]) * orders[[#This Row],[Quantity]]</f>
        <v>3.585</v>
      </c>
    </row>
    <row r="911" spans="1:14" x14ac:dyDescent="0.3">
      <c r="A911" t="s">
        <v>6102</v>
      </c>
      <c r="B911" s="1">
        <v>44635</v>
      </c>
      <c r="C911" t="s">
        <v>4732</v>
      </c>
      <c r="D911" t="s">
        <v>5293</v>
      </c>
      <c r="E911">
        <v>3</v>
      </c>
      <c r="F911" t="str">
        <f>_xlfn.XLOOKUP(orders[[#This Row],[Customer ID]],customers[Customer ID],customers[Customer Name])</f>
        <v>Bobbe Renner</v>
      </c>
      <c r="G911" t="str">
        <f>IF(_xlfn.XLOOKUP(orders[[#This Row],[Customer ID]],customers[Customer ID],customers[Email])=0,"",_xlfn.XLOOKUP(orders[[#This Row],[Customer ID]],customers[Customer ID],customers[Email]))</f>
        <v/>
      </c>
      <c r="H911" t="str">
        <f>_xlfn.XLOOKUP(orders[[#This Row],[Customer ID]],customers[Customer ID],customers[Country])</f>
        <v>United States</v>
      </c>
      <c r="I911" t="str">
        <f>_xlfn.XLOOKUP(orders[[#This Row],[Product ID]],products[Product ID],products[Coffee Type])</f>
        <v>Robusta</v>
      </c>
      <c r="J911" t="str">
        <f>_xlfn.XLOOKUP(orders[[#This Row],[Product ID]],products[Product ID],products[Roast Type])</f>
        <v xml:space="preserve">Light </v>
      </c>
      <c r="K911" s="2">
        <f>_xlfn.XLOOKUP(orders[[#This Row],[Product ID]],products[Product ID],products[Size kg])</f>
        <v>0.2</v>
      </c>
      <c r="L911">
        <f>_xlfn.XLOOKUP(orders[[#This Row],[Product ID]],products[Product ID],products[Unit Price])</f>
        <v>3.585</v>
      </c>
      <c r="M911">
        <f>orders[[#This Row],[Unit Price]]*orders[[#This Row],[Quantity]]</f>
        <v>10.754999999999999</v>
      </c>
      <c r="N911">
        <f>_xlfn.XLOOKUP(orders[[#This Row],[Product ID]],products[Product ID],products[Profit]) * orders[[#This Row],[Quantity]]</f>
        <v>0.64529999999999998</v>
      </c>
    </row>
    <row r="912" spans="1:14" x14ac:dyDescent="0.3">
      <c r="A912" t="s">
        <v>6103</v>
      </c>
      <c r="B912" s="1">
        <v>44447</v>
      </c>
      <c r="C912" t="s">
        <v>4736</v>
      </c>
      <c r="D912" t="s">
        <v>5256</v>
      </c>
      <c r="E912">
        <v>4</v>
      </c>
      <c r="F912" t="str">
        <f>_xlfn.XLOOKUP(orders[[#This Row],[Customer ID]],customers[Customer ID],customers[Customer Name])</f>
        <v>Wilton Jallin</v>
      </c>
      <c r="G912" t="str">
        <f>IF(_xlfn.XLOOKUP(orders[[#This Row],[Customer ID]],customers[Customer ID],customers[Email])=0,"",_xlfn.XLOOKUP(orders[[#This Row],[Customer ID]],customers[Customer ID],customers[Email]))</f>
        <v>wjallinpa@pcworld.com</v>
      </c>
      <c r="H912" t="str">
        <f>_xlfn.XLOOKUP(orders[[#This Row],[Customer ID]],customers[Customer ID],customers[Country])</f>
        <v>United States</v>
      </c>
      <c r="I912" t="str">
        <f>_xlfn.XLOOKUP(orders[[#This Row],[Product ID]],products[Product ID],products[Coffee Type])</f>
        <v>Arabica</v>
      </c>
      <c r="J912" t="str">
        <f>_xlfn.XLOOKUP(orders[[#This Row],[Product ID]],products[Product ID],products[Roast Type])</f>
        <v xml:space="preserve">Dark </v>
      </c>
      <c r="K912" s="2">
        <f>_xlfn.XLOOKUP(orders[[#This Row],[Product ID]],products[Product ID],products[Size kg])</f>
        <v>2.5</v>
      </c>
      <c r="L912">
        <f>_xlfn.XLOOKUP(orders[[#This Row],[Product ID]],products[Product ID],products[Unit Price])</f>
        <v>22.885000000000002</v>
      </c>
      <c r="M912">
        <f>orders[[#This Row],[Unit Price]]*orders[[#This Row],[Quantity]]</f>
        <v>91.54</v>
      </c>
      <c r="N912">
        <f>_xlfn.XLOOKUP(orders[[#This Row],[Product ID]],products[Product ID],products[Profit]) * orders[[#This Row],[Quantity]]</f>
        <v>8.2384000000000004</v>
      </c>
    </row>
    <row r="913" spans="1:14" x14ac:dyDescent="0.3">
      <c r="A913" t="s">
        <v>6104</v>
      </c>
      <c r="B913" s="1">
        <v>44511</v>
      </c>
      <c r="C913" t="s">
        <v>4741</v>
      </c>
      <c r="D913" t="s">
        <v>5221</v>
      </c>
      <c r="E913">
        <v>4</v>
      </c>
      <c r="F913" t="str">
        <f>_xlfn.XLOOKUP(orders[[#This Row],[Customer ID]],customers[Customer ID],customers[Customer Name])</f>
        <v>Mindy Bogey</v>
      </c>
      <c r="G913" t="str">
        <f>IF(_xlfn.XLOOKUP(orders[[#This Row],[Customer ID]],customers[Customer ID],customers[Email])=0,"",_xlfn.XLOOKUP(orders[[#This Row],[Customer ID]],customers[Customer ID],customers[Email]))</f>
        <v>mbogeypb@thetimes.co.uk</v>
      </c>
      <c r="H913" t="str">
        <f>_xlfn.XLOOKUP(orders[[#This Row],[Customer ID]],customers[Customer ID],customers[Country])</f>
        <v>United States</v>
      </c>
      <c r="I913" t="str">
        <f>_xlfn.XLOOKUP(orders[[#This Row],[Product ID]],products[Product ID],products[Coffee Type])</f>
        <v>Arabica</v>
      </c>
      <c r="J913" t="str">
        <f>_xlfn.XLOOKUP(orders[[#This Row],[Product ID]],products[Product ID],products[Roast Type])</f>
        <v xml:space="preserve">Medium </v>
      </c>
      <c r="K913" s="2">
        <f>_xlfn.XLOOKUP(orders[[#This Row],[Product ID]],products[Product ID],products[Size kg])</f>
        <v>1</v>
      </c>
      <c r="L913">
        <f>_xlfn.XLOOKUP(orders[[#This Row],[Product ID]],products[Product ID],products[Unit Price])</f>
        <v>11.25</v>
      </c>
      <c r="M913">
        <f>orders[[#This Row],[Unit Price]]*orders[[#This Row],[Quantity]]</f>
        <v>45</v>
      </c>
      <c r="N913">
        <f>_xlfn.XLOOKUP(orders[[#This Row],[Product ID]],products[Product ID],products[Profit]) * orders[[#This Row],[Quantity]]</f>
        <v>4.05</v>
      </c>
    </row>
    <row r="914" spans="1:14" x14ac:dyDescent="0.3">
      <c r="A914" t="s">
        <v>6105</v>
      </c>
      <c r="B914" s="1">
        <v>43726</v>
      </c>
      <c r="C914" t="s">
        <v>4746</v>
      </c>
      <c r="D914" t="s">
        <v>5209</v>
      </c>
      <c r="E914">
        <v>6</v>
      </c>
      <c r="F914" t="str">
        <f>_xlfn.XLOOKUP(orders[[#This Row],[Customer ID]],customers[Customer ID],customers[Customer Name])</f>
        <v>Paulie Fonzone</v>
      </c>
      <c r="G914" t="str">
        <f>IF(_xlfn.XLOOKUP(orders[[#This Row],[Customer ID]],customers[Customer ID],customers[Email])=0,"",_xlfn.XLOOKUP(orders[[#This Row],[Customer ID]],customers[Customer ID],customers[Email]))</f>
        <v/>
      </c>
      <c r="H914" t="str">
        <f>_xlfn.XLOOKUP(orders[[#This Row],[Customer ID]],customers[Customer ID],customers[Country])</f>
        <v>United States</v>
      </c>
      <c r="I914" t="str">
        <f>_xlfn.XLOOKUP(orders[[#This Row],[Product ID]],products[Product ID],products[Coffee Type])</f>
        <v>Robusta</v>
      </c>
      <c r="J914" t="str">
        <f>_xlfn.XLOOKUP(orders[[#This Row],[Product ID]],products[Product ID],products[Roast Type])</f>
        <v xml:space="preserve">Medium </v>
      </c>
      <c r="K914" s="2">
        <f>_xlfn.XLOOKUP(orders[[#This Row],[Product ID]],products[Product ID],products[Size kg])</f>
        <v>2.5</v>
      </c>
      <c r="L914">
        <f>_xlfn.XLOOKUP(orders[[#This Row],[Product ID]],products[Product ID],products[Unit Price])</f>
        <v>22.885000000000002</v>
      </c>
      <c r="M914">
        <f>orders[[#This Row],[Unit Price]]*orders[[#This Row],[Quantity]]</f>
        <v>137.31</v>
      </c>
      <c r="N914">
        <f>_xlfn.XLOOKUP(orders[[#This Row],[Product ID]],products[Product ID],products[Profit]) * orders[[#This Row],[Quantity]]</f>
        <v>8.2385999999999999</v>
      </c>
    </row>
    <row r="915" spans="1:14" x14ac:dyDescent="0.3">
      <c r="A915" t="s">
        <v>6106</v>
      </c>
      <c r="B915" s="1">
        <v>44406</v>
      </c>
      <c r="C915" t="s">
        <v>4750</v>
      </c>
      <c r="D915" t="s">
        <v>5225</v>
      </c>
      <c r="E915">
        <v>1</v>
      </c>
      <c r="F915" t="str">
        <f>_xlfn.XLOOKUP(orders[[#This Row],[Customer ID]],customers[Customer ID],customers[Customer Name])</f>
        <v>Merrile Cobbledick</v>
      </c>
      <c r="G915" t="str">
        <f>IF(_xlfn.XLOOKUP(orders[[#This Row],[Customer ID]],customers[Customer ID],customers[Email])=0,"",_xlfn.XLOOKUP(orders[[#This Row],[Customer ID]],customers[Customer ID],customers[Email]))</f>
        <v>mcobbledickpd@ucsd.edu</v>
      </c>
      <c r="H915" t="str">
        <f>_xlfn.XLOOKUP(orders[[#This Row],[Customer ID]],customers[Customer ID],customers[Country])</f>
        <v>United States</v>
      </c>
      <c r="I915" t="str">
        <f>_xlfn.XLOOKUP(orders[[#This Row],[Product ID]],products[Product ID],products[Coffee Type])</f>
        <v>Arabica</v>
      </c>
      <c r="J915" t="str">
        <f>_xlfn.XLOOKUP(orders[[#This Row],[Product ID]],products[Product ID],products[Roast Type])</f>
        <v xml:space="preserve">Medium </v>
      </c>
      <c r="K915" s="2">
        <f>_xlfn.XLOOKUP(orders[[#This Row],[Product ID]],products[Product ID],products[Size kg])</f>
        <v>0.5</v>
      </c>
      <c r="L915">
        <f>_xlfn.XLOOKUP(orders[[#This Row],[Product ID]],products[Product ID],products[Unit Price])</f>
        <v>6.75</v>
      </c>
      <c r="M915">
        <f>orders[[#This Row],[Unit Price]]*orders[[#This Row],[Quantity]]</f>
        <v>6.75</v>
      </c>
      <c r="N915">
        <f>_xlfn.XLOOKUP(orders[[#This Row],[Product ID]],products[Product ID],products[Profit]) * orders[[#This Row],[Quantity]]</f>
        <v>0.60750000000000004</v>
      </c>
    </row>
    <row r="916" spans="1:14" x14ac:dyDescent="0.3">
      <c r="A916" t="s">
        <v>6107</v>
      </c>
      <c r="B916" s="1">
        <v>44640</v>
      </c>
      <c r="C916" t="s">
        <v>4755</v>
      </c>
      <c r="D916" t="s">
        <v>5221</v>
      </c>
      <c r="E916">
        <v>4</v>
      </c>
      <c r="F916" t="str">
        <f>_xlfn.XLOOKUP(orders[[#This Row],[Customer ID]],customers[Customer ID],customers[Customer Name])</f>
        <v>Antonius Lewry</v>
      </c>
      <c r="G916" t="str">
        <f>IF(_xlfn.XLOOKUP(orders[[#This Row],[Customer ID]],customers[Customer ID],customers[Email])=0,"",_xlfn.XLOOKUP(orders[[#This Row],[Customer ID]],customers[Customer ID],customers[Email]))</f>
        <v>alewrype@whitehouse.gov</v>
      </c>
      <c r="H916" t="str">
        <f>_xlfn.XLOOKUP(orders[[#This Row],[Customer ID]],customers[Customer ID],customers[Country])</f>
        <v>United States</v>
      </c>
      <c r="I916" t="str">
        <f>_xlfn.XLOOKUP(orders[[#This Row],[Product ID]],products[Product ID],products[Coffee Type])</f>
        <v>Arabica</v>
      </c>
      <c r="J916" t="str">
        <f>_xlfn.XLOOKUP(orders[[#This Row],[Product ID]],products[Product ID],products[Roast Type])</f>
        <v xml:space="preserve">Medium </v>
      </c>
      <c r="K916" s="2">
        <f>_xlfn.XLOOKUP(orders[[#This Row],[Product ID]],products[Product ID],products[Size kg])</f>
        <v>1</v>
      </c>
      <c r="L916">
        <f>_xlfn.XLOOKUP(orders[[#This Row],[Product ID]],products[Product ID],products[Unit Price])</f>
        <v>11.25</v>
      </c>
      <c r="M916">
        <f>orders[[#This Row],[Unit Price]]*orders[[#This Row],[Quantity]]</f>
        <v>45</v>
      </c>
      <c r="N916">
        <f>_xlfn.XLOOKUP(orders[[#This Row],[Product ID]],products[Product ID],products[Profit]) * orders[[#This Row],[Quantity]]</f>
        <v>4.05</v>
      </c>
    </row>
    <row r="917" spans="1:14" x14ac:dyDescent="0.3">
      <c r="A917" t="s">
        <v>6108</v>
      </c>
      <c r="B917" s="1">
        <v>43955</v>
      </c>
      <c r="C917" t="s">
        <v>4760</v>
      </c>
      <c r="D917" t="s">
        <v>5471</v>
      </c>
      <c r="E917">
        <v>3</v>
      </c>
      <c r="F917" t="str">
        <f>_xlfn.XLOOKUP(orders[[#This Row],[Customer ID]],customers[Customer ID],customers[Customer Name])</f>
        <v>Isis Hessel</v>
      </c>
      <c r="G917" t="str">
        <f>IF(_xlfn.XLOOKUP(orders[[#This Row],[Customer ID]],customers[Customer ID],customers[Email])=0,"",_xlfn.XLOOKUP(orders[[#This Row],[Customer ID]],customers[Customer ID],customers[Email]))</f>
        <v>ihesselpf@ox.ac.uk</v>
      </c>
      <c r="H917" t="str">
        <f>_xlfn.XLOOKUP(orders[[#This Row],[Customer ID]],customers[Customer ID],customers[Country])</f>
        <v>United States</v>
      </c>
      <c r="I917" t="str">
        <f>_xlfn.XLOOKUP(orders[[#This Row],[Product ID]],products[Product ID],products[Coffee Type])</f>
        <v>Excelsa</v>
      </c>
      <c r="J917" t="str">
        <f>_xlfn.XLOOKUP(orders[[#This Row],[Product ID]],products[Product ID],products[Roast Type])</f>
        <v xml:space="preserve">Dark </v>
      </c>
      <c r="K917" s="2">
        <f>_xlfn.XLOOKUP(orders[[#This Row],[Product ID]],products[Product ID],products[Size kg])</f>
        <v>2.5</v>
      </c>
      <c r="L917">
        <f>_xlfn.XLOOKUP(orders[[#This Row],[Product ID]],products[Product ID],products[Unit Price])</f>
        <v>27.945</v>
      </c>
      <c r="M917">
        <f>orders[[#This Row],[Unit Price]]*orders[[#This Row],[Quantity]]</f>
        <v>83.835000000000008</v>
      </c>
      <c r="N917">
        <f>_xlfn.XLOOKUP(orders[[#This Row],[Product ID]],products[Product ID],products[Profit]) * orders[[#This Row],[Quantity]]</f>
        <v>9.2219999999999995</v>
      </c>
    </row>
    <row r="918" spans="1:14" x14ac:dyDescent="0.3">
      <c r="A918" t="s">
        <v>6109</v>
      </c>
      <c r="B918" s="1">
        <v>44291</v>
      </c>
      <c r="C918" t="s">
        <v>4766</v>
      </c>
      <c r="D918" t="s">
        <v>5215</v>
      </c>
      <c r="E918">
        <v>1</v>
      </c>
      <c r="F918" t="str">
        <f>_xlfn.XLOOKUP(orders[[#This Row],[Customer ID]],customers[Customer ID],customers[Customer Name])</f>
        <v>Harland Trematick</v>
      </c>
      <c r="G918" t="str">
        <f>IF(_xlfn.XLOOKUP(orders[[#This Row],[Customer ID]],customers[Customer ID],customers[Email])=0,"",_xlfn.XLOOKUP(orders[[#This Row],[Customer ID]],customers[Customer ID],customers[Email]))</f>
        <v/>
      </c>
      <c r="H918" t="str">
        <f>_xlfn.XLOOKUP(orders[[#This Row],[Customer ID]],customers[Customer ID],customers[Country])</f>
        <v>Ireland</v>
      </c>
      <c r="I918" t="str">
        <f>_xlfn.XLOOKUP(orders[[#This Row],[Product ID]],products[Product ID],products[Coffee Type])</f>
        <v>Excelsa</v>
      </c>
      <c r="J918" t="str">
        <f>_xlfn.XLOOKUP(orders[[#This Row],[Product ID]],products[Product ID],products[Roast Type])</f>
        <v xml:space="preserve">Dark </v>
      </c>
      <c r="K918" s="2">
        <f>_xlfn.XLOOKUP(orders[[#This Row],[Product ID]],products[Product ID],products[Size kg])</f>
        <v>0.2</v>
      </c>
      <c r="L918">
        <f>_xlfn.XLOOKUP(orders[[#This Row],[Product ID]],products[Product ID],products[Unit Price])</f>
        <v>3.645</v>
      </c>
      <c r="M918">
        <f>orders[[#This Row],[Unit Price]]*orders[[#This Row],[Quantity]]</f>
        <v>3.645</v>
      </c>
      <c r="N918">
        <f>_xlfn.XLOOKUP(orders[[#This Row],[Product ID]],products[Product ID],products[Profit]) * orders[[#This Row],[Quantity]]</f>
        <v>0.40100000000000002</v>
      </c>
    </row>
    <row r="919" spans="1:14" x14ac:dyDescent="0.3">
      <c r="A919" t="s">
        <v>6110</v>
      </c>
      <c r="B919" s="1">
        <v>44573</v>
      </c>
      <c r="C919" t="s">
        <v>4769</v>
      </c>
      <c r="D919" t="s">
        <v>5225</v>
      </c>
      <c r="E919">
        <v>1</v>
      </c>
      <c r="F919" t="str">
        <f>_xlfn.XLOOKUP(orders[[#This Row],[Customer ID]],customers[Customer ID],customers[Customer Name])</f>
        <v>Chloris Sorrell</v>
      </c>
      <c r="G919" t="str">
        <f>IF(_xlfn.XLOOKUP(orders[[#This Row],[Customer ID]],customers[Customer ID],customers[Email])=0,"",_xlfn.XLOOKUP(orders[[#This Row],[Customer ID]],customers[Customer ID],customers[Email]))</f>
        <v>csorrellph@amazon.com</v>
      </c>
      <c r="H919" t="str">
        <f>_xlfn.XLOOKUP(orders[[#This Row],[Customer ID]],customers[Customer ID],customers[Country])</f>
        <v>United Kingdom</v>
      </c>
      <c r="I919" t="str">
        <f>_xlfn.XLOOKUP(orders[[#This Row],[Product ID]],products[Product ID],products[Coffee Type])</f>
        <v>Arabica</v>
      </c>
      <c r="J919" t="str">
        <f>_xlfn.XLOOKUP(orders[[#This Row],[Product ID]],products[Product ID],products[Roast Type])</f>
        <v xml:space="preserve">Medium </v>
      </c>
      <c r="K919" s="2">
        <f>_xlfn.XLOOKUP(orders[[#This Row],[Product ID]],products[Product ID],products[Size kg])</f>
        <v>0.5</v>
      </c>
      <c r="L919">
        <f>_xlfn.XLOOKUP(orders[[#This Row],[Product ID]],products[Product ID],products[Unit Price])</f>
        <v>6.75</v>
      </c>
      <c r="M919">
        <f>orders[[#This Row],[Unit Price]]*orders[[#This Row],[Quantity]]</f>
        <v>6.75</v>
      </c>
      <c r="N919">
        <f>_xlfn.XLOOKUP(orders[[#This Row],[Product ID]],products[Product ID],products[Profit]) * orders[[#This Row],[Quantity]]</f>
        <v>0.60750000000000004</v>
      </c>
    </row>
    <row r="920" spans="1:14" x14ac:dyDescent="0.3">
      <c r="A920" t="s">
        <v>6110</v>
      </c>
      <c r="B920" s="1">
        <v>44573</v>
      </c>
      <c r="C920" t="s">
        <v>4769</v>
      </c>
      <c r="D920" t="s">
        <v>5193</v>
      </c>
      <c r="E920">
        <v>3</v>
      </c>
      <c r="F920" t="str">
        <f>_xlfn.XLOOKUP(orders[[#This Row],[Customer ID]],customers[Customer ID],customers[Customer Name])</f>
        <v>Chloris Sorrell</v>
      </c>
      <c r="G920" t="str">
        <f>IF(_xlfn.XLOOKUP(orders[[#This Row],[Customer ID]],customers[Customer ID],customers[Email])=0,"",_xlfn.XLOOKUP(orders[[#This Row],[Customer ID]],customers[Customer ID],customers[Email]))</f>
        <v>csorrellph@amazon.com</v>
      </c>
      <c r="H920" t="str">
        <f>_xlfn.XLOOKUP(orders[[#This Row],[Customer ID]],customers[Customer ID],customers[Country])</f>
        <v>United Kingdom</v>
      </c>
      <c r="I920" t="str">
        <f>_xlfn.XLOOKUP(orders[[#This Row],[Product ID]],products[Product ID],products[Coffee Type])</f>
        <v>Excelsa</v>
      </c>
      <c r="J920" t="str">
        <f>_xlfn.XLOOKUP(orders[[#This Row],[Product ID]],products[Product ID],products[Roast Type])</f>
        <v xml:space="preserve">Dark </v>
      </c>
      <c r="K920" s="2">
        <f>_xlfn.XLOOKUP(orders[[#This Row],[Product ID]],products[Product ID],products[Size kg])</f>
        <v>0.5</v>
      </c>
      <c r="L920">
        <f>_xlfn.XLOOKUP(orders[[#This Row],[Product ID]],products[Product ID],products[Unit Price])</f>
        <v>7.29</v>
      </c>
      <c r="M920">
        <f>orders[[#This Row],[Unit Price]]*orders[[#This Row],[Quantity]]</f>
        <v>21.87</v>
      </c>
      <c r="N920">
        <f>_xlfn.XLOOKUP(orders[[#This Row],[Product ID]],products[Product ID],products[Profit]) * orders[[#This Row],[Quantity]]</f>
        <v>2.4056999999999999</v>
      </c>
    </row>
    <row r="921" spans="1:14" x14ac:dyDescent="0.3">
      <c r="A921" t="s">
        <v>6111</v>
      </c>
      <c r="B921" s="1">
        <v>44181</v>
      </c>
      <c r="C921" t="s">
        <v>4780</v>
      </c>
      <c r="D921" t="s">
        <v>5245</v>
      </c>
      <c r="E921">
        <v>5</v>
      </c>
      <c r="F921" t="str">
        <f>_xlfn.XLOOKUP(orders[[#This Row],[Customer ID]],customers[Customer ID],customers[Customer Name])</f>
        <v>Quintina Heavyside</v>
      </c>
      <c r="G921" t="str">
        <f>IF(_xlfn.XLOOKUP(orders[[#This Row],[Customer ID]],customers[Customer ID],customers[Email])=0,"",_xlfn.XLOOKUP(orders[[#This Row],[Customer ID]],customers[Customer ID],customers[Email]))</f>
        <v>qheavysidepj@unc.edu</v>
      </c>
      <c r="H921" t="str">
        <f>_xlfn.XLOOKUP(orders[[#This Row],[Customer ID]],customers[Customer ID],customers[Country])</f>
        <v>United States</v>
      </c>
      <c r="I921" t="str">
        <f>_xlfn.XLOOKUP(orders[[#This Row],[Product ID]],products[Product ID],products[Coffee Type])</f>
        <v>Robusta</v>
      </c>
      <c r="J921" t="str">
        <f>_xlfn.XLOOKUP(orders[[#This Row],[Product ID]],products[Product ID],products[Roast Type])</f>
        <v xml:space="preserve">Dark </v>
      </c>
      <c r="K921" s="2">
        <f>_xlfn.XLOOKUP(orders[[#This Row],[Product ID]],products[Product ID],products[Size kg])</f>
        <v>0.2</v>
      </c>
      <c r="L921">
        <f>_xlfn.XLOOKUP(orders[[#This Row],[Product ID]],products[Product ID],products[Unit Price])</f>
        <v>2.6850000000000001</v>
      </c>
      <c r="M921">
        <f>orders[[#This Row],[Unit Price]]*orders[[#This Row],[Quantity]]</f>
        <v>13.425000000000001</v>
      </c>
      <c r="N921">
        <f>_xlfn.XLOOKUP(orders[[#This Row],[Product ID]],products[Product ID],products[Profit]) * orders[[#This Row],[Quantity]]</f>
        <v>0.80549999999999999</v>
      </c>
    </row>
    <row r="922" spans="1:14" x14ac:dyDescent="0.3">
      <c r="A922" t="s">
        <v>6112</v>
      </c>
      <c r="B922" s="1">
        <v>44711</v>
      </c>
      <c r="C922" t="s">
        <v>4785</v>
      </c>
      <c r="D922" t="s">
        <v>5205</v>
      </c>
      <c r="E922">
        <v>6</v>
      </c>
      <c r="F922" t="str">
        <f>_xlfn.XLOOKUP(orders[[#This Row],[Customer ID]],customers[Customer ID],customers[Customer Name])</f>
        <v>Hadley Reuven</v>
      </c>
      <c r="G922" t="str">
        <f>IF(_xlfn.XLOOKUP(orders[[#This Row],[Customer ID]],customers[Customer ID],customers[Email])=0,"",_xlfn.XLOOKUP(orders[[#This Row],[Customer ID]],customers[Customer ID],customers[Email]))</f>
        <v>hreuvenpk@whitehouse.gov</v>
      </c>
      <c r="H922" t="str">
        <f>_xlfn.XLOOKUP(orders[[#This Row],[Customer ID]],customers[Customer ID],customers[Country])</f>
        <v>United States</v>
      </c>
      <c r="I922" t="str">
        <f>_xlfn.XLOOKUP(orders[[#This Row],[Product ID]],products[Product ID],products[Coffee Type])</f>
        <v>Robusta</v>
      </c>
      <c r="J922" t="str">
        <f>_xlfn.XLOOKUP(orders[[#This Row],[Product ID]],products[Product ID],products[Roast Type])</f>
        <v xml:space="preserve">Dark </v>
      </c>
      <c r="K922" s="2">
        <f>_xlfn.XLOOKUP(orders[[#This Row],[Product ID]],products[Product ID],products[Size kg])</f>
        <v>2.5</v>
      </c>
      <c r="L922">
        <f>_xlfn.XLOOKUP(orders[[#This Row],[Product ID]],products[Product ID],products[Unit Price])</f>
        <v>20.585000000000001</v>
      </c>
      <c r="M922">
        <f>orders[[#This Row],[Unit Price]]*orders[[#This Row],[Quantity]]</f>
        <v>123.51</v>
      </c>
      <c r="N922">
        <f>_xlfn.XLOOKUP(orders[[#This Row],[Product ID]],products[Product ID],products[Profit]) * orders[[#This Row],[Quantity]]</f>
        <v>7.4106000000000005</v>
      </c>
    </row>
    <row r="923" spans="1:14" x14ac:dyDescent="0.3">
      <c r="A923" t="s">
        <v>6113</v>
      </c>
      <c r="B923" s="1">
        <v>44509</v>
      </c>
      <c r="C923" t="s">
        <v>4790</v>
      </c>
      <c r="D923" t="s">
        <v>5207</v>
      </c>
      <c r="E923">
        <v>2</v>
      </c>
      <c r="F923" t="str">
        <f>_xlfn.XLOOKUP(orders[[#This Row],[Customer ID]],customers[Customer ID],customers[Customer Name])</f>
        <v>Mitch Attwool</v>
      </c>
      <c r="G923" t="str">
        <f>IF(_xlfn.XLOOKUP(orders[[#This Row],[Customer ID]],customers[Customer ID],customers[Email])=0,"",_xlfn.XLOOKUP(orders[[#This Row],[Customer ID]],customers[Customer ID],customers[Email]))</f>
        <v>mattwoolpl@nba.com</v>
      </c>
      <c r="H923" t="str">
        <f>_xlfn.XLOOKUP(orders[[#This Row],[Customer ID]],customers[Customer ID],customers[Country])</f>
        <v>United States</v>
      </c>
      <c r="I923" t="str">
        <f>_xlfn.XLOOKUP(orders[[#This Row],[Product ID]],products[Product ID],products[Coffee Type])</f>
        <v>Liberica</v>
      </c>
      <c r="J923" t="str">
        <f>_xlfn.XLOOKUP(orders[[#This Row],[Product ID]],products[Product ID],products[Roast Type])</f>
        <v xml:space="preserve">Dark </v>
      </c>
      <c r="K923" s="2">
        <f>_xlfn.XLOOKUP(orders[[#This Row],[Product ID]],products[Product ID],products[Size kg])</f>
        <v>0.2</v>
      </c>
      <c r="L923">
        <f>_xlfn.XLOOKUP(orders[[#This Row],[Product ID]],products[Product ID],products[Unit Price])</f>
        <v>3.8849999999999998</v>
      </c>
      <c r="M923">
        <f>orders[[#This Row],[Unit Price]]*orders[[#This Row],[Quantity]]</f>
        <v>7.77</v>
      </c>
      <c r="N923">
        <f>_xlfn.XLOOKUP(orders[[#This Row],[Product ID]],products[Product ID],products[Profit]) * orders[[#This Row],[Quantity]]</f>
        <v>1.01</v>
      </c>
    </row>
    <row r="924" spans="1:14" x14ac:dyDescent="0.3">
      <c r="A924" t="s">
        <v>6114</v>
      </c>
      <c r="B924" s="1">
        <v>44659</v>
      </c>
      <c r="C924" t="s">
        <v>4795</v>
      </c>
      <c r="D924" t="s">
        <v>5221</v>
      </c>
      <c r="E924">
        <v>6</v>
      </c>
      <c r="F924" t="str">
        <f>_xlfn.XLOOKUP(orders[[#This Row],[Customer ID]],customers[Customer ID],customers[Customer Name])</f>
        <v>Charin Maplethorp</v>
      </c>
      <c r="G924" t="str">
        <f>IF(_xlfn.XLOOKUP(orders[[#This Row],[Customer ID]],customers[Customer ID],customers[Email])=0,"",_xlfn.XLOOKUP(orders[[#This Row],[Customer ID]],customers[Customer ID],customers[Email]))</f>
        <v/>
      </c>
      <c r="H924" t="str">
        <f>_xlfn.XLOOKUP(orders[[#This Row],[Customer ID]],customers[Customer ID],customers[Country])</f>
        <v>United States</v>
      </c>
      <c r="I924" t="str">
        <f>_xlfn.XLOOKUP(orders[[#This Row],[Product ID]],products[Product ID],products[Coffee Type])</f>
        <v>Arabica</v>
      </c>
      <c r="J924" t="str">
        <f>_xlfn.XLOOKUP(orders[[#This Row],[Product ID]],products[Product ID],products[Roast Type])</f>
        <v xml:space="preserve">Medium </v>
      </c>
      <c r="K924" s="2">
        <f>_xlfn.XLOOKUP(orders[[#This Row],[Product ID]],products[Product ID],products[Size kg])</f>
        <v>1</v>
      </c>
      <c r="L924">
        <f>_xlfn.XLOOKUP(orders[[#This Row],[Product ID]],products[Product ID],products[Unit Price])</f>
        <v>11.25</v>
      </c>
      <c r="M924">
        <f>orders[[#This Row],[Unit Price]]*orders[[#This Row],[Quantity]]</f>
        <v>67.5</v>
      </c>
      <c r="N924">
        <f>_xlfn.XLOOKUP(orders[[#This Row],[Product ID]],products[Product ID],products[Profit]) * orders[[#This Row],[Quantity]]</f>
        <v>6.0749999999999993</v>
      </c>
    </row>
    <row r="925" spans="1:14" x14ac:dyDescent="0.3">
      <c r="A925" t="s">
        <v>6115</v>
      </c>
      <c r="B925" s="1">
        <v>43746</v>
      </c>
      <c r="C925" t="s">
        <v>4798</v>
      </c>
      <c r="D925" t="s">
        <v>5471</v>
      </c>
      <c r="E925">
        <v>1</v>
      </c>
      <c r="F925" t="str">
        <f>_xlfn.XLOOKUP(orders[[#This Row],[Customer ID]],customers[Customer ID],customers[Customer Name])</f>
        <v>Goldie Wynes</v>
      </c>
      <c r="G925" t="str">
        <f>IF(_xlfn.XLOOKUP(orders[[#This Row],[Customer ID]],customers[Customer ID],customers[Email])=0,"",_xlfn.XLOOKUP(orders[[#This Row],[Customer ID]],customers[Customer ID],customers[Email]))</f>
        <v>gwynespn@dagondesign.com</v>
      </c>
      <c r="H925" t="str">
        <f>_xlfn.XLOOKUP(orders[[#This Row],[Customer ID]],customers[Customer ID],customers[Country])</f>
        <v>United States</v>
      </c>
      <c r="I925" t="str">
        <f>_xlfn.XLOOKUP(orders[[#This Row],[Product ID]],products[Product ID],products[Coffee Type])</f>
        <v>Excelsa</v>
      </c>
      <c r="J925" t="str">
        <f>_xlfn.XLOOKUP(orders[[#This Row],[Product ID]],products[Product ID],products[Roast Type])</f>
        <v xml:space="preserve">Dark </v>
      </c>
      <c r="K925" s="2">
        <f>_xlfn.XLOOKUP(orders[[#This Row],[Product ID]],products[Product ID],products[Size kg])</f>
        <v>2.5</v>
      </c>
      <c r="L925">
        <f>_xlfn.XLOOKUP(orders[[#This Row],[Product ID]],products[Product ID],products[Unit Price])</f>
        <v>27.945</v>
      </c>
      <c r="M925">
        <f>orders[[#This Row],[Unit Price]]*orders[[#This Row],[Quantity]]</f>
        <v>27.945</v>
      </c>
      <c r="N925">
        <f>_xlfn.XLOOKUP(orders[[#This Row],[Product ID]],products[Product ID],products[Profit]) * orders[[#This Row],[Quantity]]</f>
        <v>3.0739999999999998</v>
      </c>
    </row>
    <row r="926" spans="1:14" x14ac:dyDescent="0.3">
      <c r="A926" t="s">
        <v>6116</v>
      </c>
      <c r="B926" s="1">
        <v>44451</v>
      </c>
      <c r="C926" t="s">
        <v>4803</v>
      </c>
      <c r="D926" t="s">
        <v>5306</v>
      </c>
      <c r="E926">
        <v>3</v>
      </c>
      <c r="F926" t="str">
        <f>_xlfn.XLOOKUP(orders[[#This Row],[Customer ID]],customers[Customer ID],customers[Customer Name])</f>
        <v>Celie MacCourt</v>
      </c>
      <c r="G926" t="str">
        <f>IF(_xlfn.XLOOKUP(orders[[#This Row],[Customer ID]],customers[Customer ID],customers[Email])=0,"",_xlfn.XLOOKUP(orders[[#This Row],[Customer ID]],customers[Customer ID],customers[Email]))</f>
        <v>cmaccourtpo@amazon.com</v>
      </c>
      <c r="H926" t="str">
        <f>_xlfn.XLOOKUP(orders[[#This Row],[Customer ID]],customers[Customer ID],customers[Country])</f>
        <v>United States</v>
      </c>
      <c r="I926" t="str">
        <f>_xlfn.XLOOKUP(orders[[#This Row],[Product ID]],products[Product ID],products[Coffee Type])</f>
        <v>Arabica</v>
      </c>
      <c r="J926" t="str">
        <f>_xlfn.XLOOKUP(orders[[#This Row],[Product ID]],products[Product ID],products[Roast Type])</f>
        <v xml:space="preserve">Light </v>
      </c>
      <c r="K926" s="2">
        <f>_xlfn.XLOOKUP(orders[[#This Row],[Product ID]],products[Product ID],products[Size kg])</f>
        <v>2.5</v>
      </c>
      <c r="L926">
        <f>_xlfn.XLOOKUP(orders[[#This Row],[Product ID]],products[Product ID],products[Unit Price])</f>
        <v>29.785</v>
      </c>
      <c r="M926">
        <f>orders[[#This Row],[Unit Price]]*orders[[#This Row],[Quantity]]</f>
        <v>89.355000000000004</v>
      </c>
      <c r="N926">
        <f>_xlfn.XLOOKUP(orders[[#This Row],[Product ID]],products[Product ID],products[Profit]) * orders[[#This Row],[Quantity]]</f>
        <v>8.0418000000000003</v>
      </c>
    </row>
    <row r="927" spans="1:14" x14ac:dyDescent="0.3">
      <c r="A927" t="s">
        <v>6117</v>
      </c>
      <c r="B927" s="1">
        <v>44770</v>
      </c>
      <c r="C927" t="s">
        <v>4665</v>
      </c>
      <c r="D927" t="s">
        <v>5225</v>
      </c>
      <c r="E927">
        <v>3</v>
      </c>
      <c r="F927" t="str">
        <f>_xlfn.XLOOKUP(orders[[#This Row],[Customer ID]],customers[Customer ID],customers[Customer Name])</f>
        <v>Derick Snow</v>
      </c>
      <c r="G927" t="str">
        <f>IF(_xlfn.XLOOKUP(orders[[#This Row],[Customer ID]],customers[Customer ID],customers[Email])=0,"",_xlfn.XLOOKUP(orders[[#This Row],[Customer ID]],customers[Customer ID],customers[Email]))</f>
        <v/>
      </c>
      <c r="H927" t="str">
        <f>_xlfn.XLOOKUP(orders[[#This Row],[Customer ID]],customers[Customer ID],customers[Country])</f>
        <v>United States</v>
      </c>
      <c r="I927" t="str">
        <f>_xlfn.XLOOKUP(orders[[#This Row],[Product ID]],products[Product ID],products[Coffee Type])</f>
        <v>Arabica</v>
      </c>
      <c r="J927" t="str">
        <f>_xlfn.XLOOKUP(orders[[#This Row],[Product ID]],products[Product ID],products[Roast Type])</f>
        <v xml:space="preserve">Medium </v>
      </c>
      <c r="K927" s="2">
        <f>_xlfn.XLOOKUP(orders[[#This Row],[Product ID]],products[Product ID],products[Size kg])</f>
        <v>0.5</v>
      </c>
      <c r="L927">
        <f>_xlfn.XLOOKUP(orders[[#This Row],[Product ID]],products[Product ID],products[Unit Price])</f>
        <v>6.75</v>
      </c>
      <c r="M927">
        <f>orders[[#This Row],[Unit Price]]*orders[[#This Row],[Quantity]]</f>
        <v>20.25</v>
      </c>
      <c r="N927">
        <f>_xlfn.XLOOKUP(orders[[#This Row],[Product ID]],products[Product ID],products[Profit]) * orders[[#This Row],[Quantity]]</f>
        <v>1.8225000000000002</v>
      </c>
    </row>
    <row r="928" spans="1:14" x14ac:dyDescent="0.3">
      <c r="A928" t="s">
        <v>6118</v>
      </c>
      <c r="B928" s="1">
        <v>44012</v>
      </c>
      <c r="C928" t="s">
        <v>4811</v>
      </c>
      <c r="D928" t="s">
        <v>5225</v>
      </c>
      <c r="E928">
        <v>5</v>
      </c>
      <c r="F928" t="str">
        <f>_xlfn.XLOOKUP(orders[[#This Row],[Customer ID]],customers[Customer ID],customers[Customer Name])</f>
        <v>Evy Wilsone</v>
      </c>
      <c r="G928" t="str">
        <f>IF(_xlfn.XLOOKUP(orders[[#This Row],[Customer ID]],customers[Customer ID],customers[Email])=0,"",_xlfn.XLOOKUP(orders[[#This Row],[Customer ID]],customers[Customer ID],customers[Email]))</f>
        <v>ewilsonepq@eepurl.com</v>
      </c>
      <c r="H928" t="str">
        <f>_xlfn.XLOOKUP(orders[[#This Row],[Customer ID]],customers[Customer ID],customers[Country])</f>
        <v>United States</v>
      </c>
      <c r="I928" t="str">
        <f>_xlfn.XLOOKUP(orders[[#This Row],[Product ID]],products[Product ID],products[Coffee Type])</f>
        <v>Arabica</v>
      </c>
      <c r="J928" t="str">
        <f>_xlfn.XLOOKUP(orders[[#This Row],[Product ID]],products[Product ID],products[Roast Type])</f>
        <v xml:space="preserve">Medium </v>
      </c>
      <c r="K928" s="2">
        <f>_xlfn.XLOOKUP(orders[[#This Row],[Product ID]],products[Product ID],products[Size kg])</f>
        <v>0.5</v>
      </c>
      <c r="L928">
        <f>_xlfn.XLOOKUP(orders[[#This Row],[Product ID]],products[Product ID],products[Unit Price])</f>
        <v>6.75</v>
      </c>
      <c r="M928">
        <f>orders[[#This Row],[Unit Price]]*orders[[#This Row],[Quantity]]</f>
        <v>33.75</v>
      </c>
      <c r="N928">
        <f>_xlfn.XLOOKUP(orders[[#This Row],[Product ID]],products[Product ID],products[Profit]) * orders[[#This Row],[Quantity]]</f>
        <v>3.0375000000000001</v>
      </c>
    </row>
    <row r="929" spans="1:14" x14ac:dyDescent="0.3">
      <c r="A929" t="s">
        <v>6119</v>
      </c>
      <c r="B929" s="1">
        <v>43474</v>
      </c>
      <c r="C929" t="s">
        <v>4816</v>
      </c>
      <c r="D929" t="s">
        <v>5471</v>
      </c>
      <c r="E929">
        <v>4</v>
      </c>
      <c r="F929" t="str">
        <f>_xlfn.XLOOKUP(orders[[#This Row],[Customer ID]],customers[Customer ID],customers[Customer Name])</f>
        <v>Dolores Duffie</v>
      </c>
      <c r="G929" t="str">
        <f>IF(_xlfn.XLOOKUP(orders[[#This Row],[Customer ID]],customers[Customer ID],customers[Email])=0,"",_xlfn.XLOOKUP(orders[[#This Row],[Customer ID]],customers[Customer ID],customers[Email]))</f>
        <v>dduffiepr@time.com</v>
      </c>
      <c r="H929" t="str">
        <f>_xlfn.XLOOKUP(orders[[#This Row],[Customer ID]],customers[Customer ID],customers[Country])</f>
        <v>United States</v>
      </c>
      <c r="I929" t="str">
        <f>_xlfn.XLOOKUP(orders[[#This Row],[Product ID]],products[Product ID],products[Coffee Type])</f>
        <v>Excelsa</v>
      </c>
      <c r="J929" t="str">
        <f>_xlfn.XLOOKUP(orders[[#This Row],[Product ID]],products[Product ID],products[Roast Type])</f>
        <v xml:space="preserve">Dark </v>
      </c>
      <c r="K929" s="2">
        <f>_xlfn.XLOOKUP(orders[[#This Row],[Product ID]],products[Product ID],products[Size kg])</f>
        <v>2.5</v>
      </c>
      <c r="L929">
        <f>_xlfn.XLOOKUP(orders[[#This Row],[Product ID]],products[Product ID],products[Unit Price])</f>
        <v>27.945</v>
      </c>
      <c r="M929">
        <f>orders[[#This Row],[Unit Price]]*orders[[#This Row],[Quantity]]</f>
        <v>111.78</v>
      </c>
      <c r="N929">
        <f>_xlfn.XLOOKUP(orders[[#This Row],[Product ID]],products[Product ID],products[Profit]) * orders[[#This Row],[Quantity]]</f>
        <v>12.295999999999999</v>
      </c>
    </row>
    <row r="930" spans="1:14" x14ac:dyDescent="0.3">
      <c r="A930" t="s">
        <v>6120</v>
      </c>
      <c r="B930" s="1">
        <v>44754</v>
      </c>
      <c r="C930" t="s">
        <v>4821</v>
      </c>
      <c r="D930" t="s">
        <v>5252</v>
      </c>
      <c r="E930">
        <v>2</v>
      </c>
      <c r="F930" t="str">
        <f>_xlfn.XLOOKUP(orders[[#This Row],[Customer ID]],customers[Customer ID],customers[Customer Name])</f>
        <v>Mathilda Matiasek</v>
      </c>
      <c r="G930" t="str">
        <f>IF(_xlfn.XLOOKUP(orders[[#This Row],[Customer ID]],customers[Customer ID],customers[Email])=0,"",_xlfn.XLOOKUP(orders[[#This Row],[Customer ID]],customers[Customer ID],customers[Email]))</f>
        <v>mmatiasekps@ucoz.ru</v>
      </c>
      <c r="H930" t="str">
        <f>_xlfn.XLOOKUP(orders[[#This Row],[Customer ID]],customers[Customer ID],customers[Country])</f>
        <v>United States</v>
      </c>
      <c r="I930" t="str">
        <f>_xlfn.XLOOKUP(orders[[#This Row],[Product ID]],products[Product ID],products[Coffee Type])</f>
        <v>Excelsa</v>
      </c>
      <c r="J930" t="str">
        <f>_xlfn.XLOOKUP(orders[[#This Row],[Product ID]],products[Product ID],products[Roast Type])</f>
        <v xml:space="preserve">Medium </v>
      </c>
      <c r="K930" s="2">
        <f>_xlfn.XLOOKUP(orders[[#This Row],[Product ID]],products[Product ID],products[Size kg])</f>
        <v>2.5</v>
      </c>
      <c r="L930">
        <f>_xlfn.XLOOKUP(orders[[#This Row],[Product ID]],products[Product ID],products[Unit Price])</f>
        <v>31.625</v>
      </c>
      <c r="M930">
        <f>orders[[#This Row],[Unit Price]]*orders[[#This Row],[Quantity]]</f>
        <v>63.25</v>
      </c>
      <c r="N930">
        <f>_xlfn.XLOOKUP(orders[[#This Row],[Product ID]],products[Product ID],products[Profit]) * orders[[#This Row],[Quantity]]</f>
        <v>6.9573999999999998</v>
      </c>
    </row>
    <row r="931" spans="1:14" x14ac:dyDescent="0.3">
      <c r="A931" t="s">
        <v>6121</v>
      </c>
      <c r="B931" s="1">
        <v>44165</v>
      </c>
      <c r="C931" t="s">
        <v>4825</v>
      </c>
      <c r="D931" t="s">
        <v>5332</v>
      </c>
      <c r="E931">
        <v>2</v>
      </c>
      <c r="F931" t="str">
        <f>_xlfn.XLOOKUP(orders[[#This Row],[Customer ID]],customers[Customer ID],customers[Customer Name])</f>
        <v>Jarred Camillo</v>
      </c>
      <c r="G931" t="str">
        <f>IF(_xlfn.XLOOKUP(orders[[#This Row],[Customer ID]],customers[Customer ID],customers[Email])=0,"",_xlfn.XLOOKUP(orders[[#This Row],[Customer ID]],customers[Customer ID],customers[Email]))</f>
        <v>jcamillopt@shinystat.com</v>
      </c>
      <c r="H931" t="str">
        <f>_xlfn.XLOOKUP(orders[[#This Row],[Customer ID]],customers[Customer ID],customers[Country])</f>
        <v>United States</v>
      </c>
      <c r="I931" t="str">
        <f>_xlfn.XLOOKUP(orders[[#This Row],[Product ID]],products[Product ID],products[Coffee Type])</f>
        <v>Excelsa</v>
      </c>
      <c r="J931" t="str">
        <f>_xlfn.XLOOKUP(orders[[#This Row],[Product ID]],products[Product ID],products[Roast Type])</f>
        <v xml:space="preserve">Light </v>
      </c>
      <c r="K931" s="2">
        <f>_xlfn.XLOOKUP(orders[[#This Row],[Product ID]],products[Product ID],products[Size kg])</f>
        <v>0.2</v>
      </c>
      <c r="L931">
        <f>_xlfn.XLOOKUP(orders[[#This Row],[Product ID]],products[Product ID],products[Unit Price])</f>
        <v>4.4550000000000001</v>
      </c>
      <c r="M931">
        <f>orders[[#This Row],[Unit Price]]*orders[[#This Row],[Quantity]]</f>
        <v>8.91</v>
      </c>
      <c r="N931">
        <f>_xlfn.XLOOKUP(orders[[#This Row],[Product ID]],products[Product ID],products[Profit]) * orders[[#This Row],[Quantity]]</f>
        <v>0.98</v>
      </c>
    </row>
    <row r="932" spans="1:14" x14ac:dyDescent="0.3">
      <c r="A932" t="s">
        <v>6122</v>
      </c>
      <c r="B932" s="1">
        <v>43546</v>
      </c>
      <c r="C932" t="s">
        <v>4830</v>
      </c>
      <c r="D932" t="s">
        <v>5327</v>
      </c>
      <c r="E932">
        <v>1</v>
      </c>
      <c r="F932" t="str">
        <f>_xlfn.XLOOKUP(orders[[#This Row],[Customer ID]],customers[Customer ID],customers[Customer Name])</f>
        <v>Kameko Philbrick</v>
      </c>
      <c r="G932" t="str">
        <f>IF(_xlfn.XLOOKUP(orders[[#This Row],[Customer ID]],customers[Customer ID],customers[Email])=0,"",_xlfn.XLOOKUP(orders[[#This Row],[Customer ID]],customers[Customer ID],customers[Email]))</f>
        <v>kphilbrickpu@cdc.gov</v>
      </c>
      <c r="H932" t="str">
        <f>_xlfn.XLOOKUP(orders[[#This Row],[Customer ID]],customers[Customer ID],customers[Country])</f>
        <v>United States</v>
      </c>
      <c r="I932" t="str">
        <f>_xlfn.XLOOKUP(orders[[#This Row],[Product ID]],products[Product ID],products[Coffee Type])</f>
        <v>Excelsa</v>
      </c>
      <c r="J932" t="str">
        <f>_xlfn.XLOOKUP(orders[[#This Row],[Product ID]],products[Product ID],products[Roast Type])</f>
        <v xml:space="preserve">Dark </v>
      </c>
      <c r="K932" s="2">
        <f>_xlfn.XLOOKUP(orders[[#This Row],[Product ID]],products[Product ID],products[Size kg])</f>
        <v>1</v>
      </c>
      <c r="L932">
        <f>_xlfn.XLOOKUP(orders[[#This Row],[Product ID]],products[Product ID],products[Unit Price])</f>
        <v>12.15</v>
      </c>
      <c r="M932">
        <f>orders[[#This Row],[Unit Price]]*orders[[#This Row],[Quantity]]</f>
        <v>12.15</v>
      </c>
      <c r="N932">
        <f>_xlfn.XLOOKUP(orders[[#This Row],[Product ID]],products[Product ID],products[Profit]) * orders[[#This Row],[Quantity]]</f>
        <v>1.3365</v>
      </c>
    </row>
    <row r="933" spans="1:14" x14ac:dyDescent="0.3">
      <c r="A933" t="s">
        <v>6123</v>
      </c>
      <c r="B933" s="1">
        <v>44607</v>
      </c>
      <c r="C933" t="s">
        <v>4834</v>
      </c>
      <c r="D933" t="s">
        <v>5228</v>
      </c>
      <c r="E933">
        <v>4</v>
      </c>
      <c r="F933" t="str">
        <f>_xlfn.XLOOKUP(orders[[#This Row],[Customer ID]],customers[Customer ID],customers[Customer Name])</f>
        <v>Mallory Shrimpling</v>
      </c>
      <c r="G933" t="str">
        <f>IF(_xlfn.XLOOKUP(orders[[#This Row],[Customer ID]],customers[Customer ID],customers[Email])=0,"",_xlfn.XLOOKUP(orders[[#This Row],[Customer ID]],customers[Customer ID],customers[Email]))</f>
        <v/>
      </c>
      <c r="H933" t="str">
        <f>_xlfn.XLOOKUP(orders[[#This Row],[Customer ID]],customers[Customer ID],customers[Country])</f>
        <v>United States</v>
      </c>
      <c r="I933" t="str">
        <f>_xlfn.XLOOKUP(orders[[#This Row],[Product ID]],products[Product ID],products[Coffee Type])</f>
        <v>Arabica</v>
      </c>
      <c r="J933" t="str">
        <f>_xlfn.XLOOKUP(orders[[#This Row],[Product ID]],products[Product ID],products[Roast Type])</f>
        <v xml:space="preserve">Dark </v>
      </c>
      <c r="K933" s="2">
        <f>_xlfn.XLOOKUP(orders[[#This Row],[Product ID]],products[Product ID],products[Size kg])</f>
        <v>0.5</v>
      </c>
      <c r="L933">
        <f>_xlfn.XLOOKUP(orders[[#This Row],[Product ID]],products[Product ID],products[Unit Price])</f>
        <v>5.97</v>
      </c>
      <c r="M933">
        <f>orders[[#This Row],[Unit Price]]*orders[[#This Row],[Quantity]]</f>
        <v>23.88</v>
      </c>
      <c r="N933">
        <f>_xlfn.XLOOKUP(orders[[#This Row],[Product ID]],products[Product ID],products[Profit]) * orders[[#This Row],[Quantity]]</f>
        <v>2.1492</v>
      </c>
    </row>
    <row r="934" spans="1:14" x14ac:dyDescent="0.3">
      <c r="A934" t="s">
        <v>6124</v>
      </c>
      <c r="B934" s="1">
        <v>44117</v>
      </c>
      <c r="C934" t="s">
        <v>4837</v>
      </c>
      <c r="D934" t="s">
        <v>5188</v>
      </c>
      <c r="E934">
        <v>4</v>
      </c>
      <c r="F934" t="str">
        <f>_xlfn.XLOOKUP(orders[[#This Row],[Customer ID]],customers[Customer ID],customers[Customer Name])</f>
        <v>Barnett Sillis</v>
      </c>
      <c r="G934" t="str">
        <f>IF(_xlfn.XLOOKUP(orders[[#This Row],[Customer ID]],customers[Customer ID],customers[Email])=0,"",_xlfn.XLOOKUP(orders[[#This Row],[Customer ID]],customers[Customer ID],customers[Email]))</f>
        <v>bsillispw@istockphoto.com</v>
      </c>
      <c r="H934" t="str">
        <f>_xlfn.XLOOKUP(orders[[#This Row],[Customer ID]],customers[Customer ID],customers[Country])</f>
        <v>United States</v>
      </c>
      <c r="I934" t="str">
        <f>_xlfn.XLOOKUP(orders[[#This Row],[Product ID]],products[Product ID],products[Coffee Type])</f>
        <v>Excelsa</v>
      </c>
      <c r="J934" t="str">
        <f>_xlfn.XLOOKUP(orders[[#This Row],[Product ID]],products[Product ID],products[Roast Type])</f>
        <v xml:space="preserve">Medium </v>
      </c>
      <c r="K934" s="2">
        <f>_xlfn.XLOOKUP(orders[[#This Row],[Product ID]],products[Product ID],products[Size kg])</f>
        <v>1</v>
      </c>
      <c r="L934">
        <f>_xlfn.XLOOKUP(orders[[#This Row],[Product ID]],products[Product ID],products[Unit Price])</f>
        <v>13.75</v>
      </c>
      <c r="M934">
        <f>orders[[#This Row],[Unit Price]]*orders[[#This Row],[Quantity]]</f>
        <v>55</v>
      </c>
      <c r="N934">
        <f>_xlfn.XLOOKUP(orders[[#This Row],[Product ID]],products[Product ID],products[Profit]) * orders[[#This Row],[Quantity]]</f>
        <v>6.05</v>
      </c>
    </row>
    <row r="935" spans="1:14" x14ac:dyDescent="0.3">
      <c r="A935" t="s">
        <v>6125</v>
      </c>
      <c r="B935" s="1">
        <v>44557</v>
      </c>
      <c r="C935" t="s">
        <v>4842</v>
      </c>
      <c r="D935" t="s">
        <v>5291</v>
      </c>
      <c r="E935">
        <v>3</v>
      </c>
      <c r="F935" t="str">
        <f>_xlfn.XLOOKUP(orders[[#This Row],[Customer ID]],customers[Customer ID],customers[Customer Name])</f>
        <v>Brenn Dundredge</v>
      </c>
      <c r="G935" t="str">
        <f>IF(_xlfn.XLOOKUP(orders[[#This Row],[Customer ID]],customers[Customer ID],customers[Email])=0,"",_xlfn.XLOOKUP(orders[[#This Row],[Customer ID]],customers[Customer ID],customers[Email]))</f>
        <v/>
      </c>
      <c r="H935" t="str">
        <f>_xlfn.XLOOKUP(orders[[#This Row],[Customer ID]],customers[Customer ID],customers[Country])</f>
        <v>United States</v>
      </c>
      <c r="I935" t="str">
        <f>_xlfn.XLOOKUP(orders[[#This Row],[Product ID]],products[Product ID],products[Coffee Type])</f>
        <v>Robusta</v>
      </c>
      <c r="J935" t="str">
        <f>_xlfn.XLOOKUP(orders[[#This Row],[Product ID]],products[Product ID],products[Roast Type])</f>
        <v xml:space="preserve">Dark </v>
      </c>
      <c r="K935" s="2">
        <f>_xlfn.XLOOKUP(orders[[#This Row],[Product ID]],products[Product ID],products[Size kg])</f>
        <v>1</v>
      </c>
      <c r="L935">
        <f>_xlfn.XLOOKUP(orders[[#This Row],[Product ID]],products[Product ID],products[Unit Price])</f>
        <v>8.9499999999999993</v>
      </c>
      <c r="M935">
        <f>orders[[#This Row],[Unit Price]]*orders[[#This Row],[Quantity]]</f>
        <v>26.849999999999998</v>
      </c>
      <c r="N935">
        <f>_xlfn.XLOOKUP(orders[[#This Row],[Product ID]],products[Product ID],products[Profit]) * orders[[#This Row],[Quantity]]</f>
        <v>1.6110000000000002</v>
      </c>
    </row>
    <row r="936" spans="1:14" x14ac:dyDescent="0.3">
      <c r="A936" t="s">
        <v>6126</v>
      </c>
      <c r="B936" s="1">
        <v>44409</v>
      </c>
      <c r="C936" t="s">
        <v>4846</v>
      </c>
      <c r="D936" t="s">
        <v>5209</v>
      </c>
      <c r="E936">
        <v>5</v>
      </c>
      <c r="F936" t="str">
        <f>_xlfn.XLOOKUP(orders[[#This Row],[Customer ID]],customers[Customer ID],customers[Customer Name])</f>
        <v>Read Cutts</v>
      </c>
      <c r="G936" t="str">
        <f>IF(_xlfn.XLOOKUP(orders[[#This Row],[Customer ID]],customers[Customer ID],customers[Email])=0,"",_xlfn.XLOOKUP(orders[[#This Row],[Customer ID]],customers[Customer ID],customers[Email]))</f>
        <v>rcuttspy@techcrunch.com</v>
      </c>
      <c r="H936" t="str">
        <f>_xlfn.XLOOKUP(orders[[#This Row],[Customer ID]],customers[Customer ID],customers[Country])</f>
        <v>United States</v>
      </c>
      <c r="I936" t="str">
        <f>_xlfn.XLOOKUP(orders[[#This Row],[Product ID]],products[Product ID],products[Coffee Type])</f>
        <v>Robusta</v>
      </c>
      <c r="J936" t="str">
        <f>_xlfn.XLOOKUP(orders[[#This Row],[Product ID]],products[Product ID],products[Roast Type])</f>
        <v xml:space="preserve">Medium </v>
      </c>
      <c r="K936" s="2">
        <f>_xlfn.XLOOKUP(orders[[#This Row],[Product ID]],products[Product ID],products[Size kg])</f>
        <v>2.5</v>
      </c>
      <c r="L936">
        <f>_xlfn.XLOOKUP(orders[[#This Row],[Product ID]],products[Product ID],products[Unit Price])</f>
        <v>22.885000000000002</v>
      </c>
      <c r="M936">
        <f>orders[[#This Row],[Unit Price]]*orders[[#This Row],[Quantity]]</f>
        <v>114.42500000000001</v>
      </c>
      <c r="N936">
        <f>_xlfn.XLOOKUP(orders[[#This Row],[Product ID]],products[Product ID],products[Profit]) * orders[[#This Row],[Quantity]]</f>
        <v>6.8654999999999999</v>
      </c>
    </row>
    <row r="937" spans="1:14" x14ac:dyDescent="0.3">
      <c r="A937" t="s">
        <v>6127</v>
      </c>
      <c r="B937" s="1">
        <v>44153</v>
      </c>
      <c r="C937" t="s">
        <v>4851</v>
      </c>
      <c r="D937" t="s">
        <v>5286</v>
      </c>
      <c r="E937">
        <v>6</v>
      </c>
      <c r="F937" t="str">
        <f>_xlfn.XLOOKUP(orders[[#This Row],[Customer ID]],customers[Customer ID],customers[Customer Name])</f>
        <v>Michale Delves</v>
      </c>
      <c r="G937" t="str">
        <f>IF(_xlfn.XLOOKUP(orders[[#This Row],[Customer ID]],customers[Customer ID],customers[Email])=0,"",_xlfn.XLOOKUP(orders[[#This Row],[Customer ID]],customers[Customer ID],customers[Email]))</f>
        <v>mdelvespz@nature.com</v>
      </c>
      <c r="H937" t="str">
        <f>_xlfn.XLOOKUP(orders[[#This Row],[Customer ID]],customers[Customer ID],customers[Country])</f>
        <v>United States</v>
      </c>
      <c r="I937" t="str">
        <f>_xlfn.XLOOKUP(orders[[#This Row],[Product ID]],products[Product ID],products[Coffee Type])</f>
        <v>Arabica</v>
      </c>
      <c r="J937" t="str">
        <f>_xlfn.XLOOKUP(orders[[#This Row],[Product ID]],products[Product ID],products[Roast Type])</f>
        <v xml:space="preserve">Medium </v>
      </c>
      <c r="K937" s="2">
        <f>_xlfn.XLOOKUP(orders[[#This Row],[Product ID]],products[Product ID],products[Size kg])</f>
        <v>2.5</v>
      </c>
      <c r="L937">
        <f>_xlfn.XLOOKUP(orders[[#This Row],[Product ID]],products[Product ID],products[Unit Price])</f>
        <v>25.875</v>
      </c>
      <c r="M937">
        <f>orders[[#This Row],[Unit Price]]*orders[[#This Row],[Quantity]]</f>
        <v>155.25</v>
      </c>
      <c r="N937">
        <f>_xlfn.XLOOKUP(orders[[#This Row],[Product ID]],products[Product ID],products[Profit]) * orders[[#This Row],[Quantity]]</f>
        <v>13.972200000000001</v>
      </c>
    </row>
    <row r="938" spans="1:14" x14ac:dyDescent="0.3">
      <c r="A938" t="s">
        <v>6128</v>
      </c>
      <c r="B938" s="1">
        <v>44493</v>
      </c>
      <c r="C938" t="s">
        <v>4856</v>
      </c>
      <c r="D938" t="s">
        <v>5259</v>
      </c>
      <c r="E938">
        <v>3</v>
      </c>
      <c r="F938" t="str">
        <f>_xlfn.XLOOKUP(orders[[#This Row],[Customer ID]],customers[Customer ID],customers[Customer Name])</f>
        <v>Devland Gritton</v>
      </c>
      <c r="G938" t="str">
        <f>IF(_xlfn.XLOOKUP(orders[[#This Row],[Customer ID]],customers[Customer ID],customers[Email])=0,"",_xlfn.XLOOKUP(orders[[#This Row],[Customer ID]],customers[Customer ID],customers[Email]))</f>
        <v>dgrittonq0@nydailynews.com</v>
      </c>
      <c r="H938" t="str">
        <f>_xlfn.XLOOKUP(orders[[#This Row],[Customer ID]],customers[Customer ID],customers[Country])</f>
        <v>United States</v>
      </c>
      <c r="I938" t="str">
        <f>_xlfn.XLOOKUP(orders[[#This Row],[Product ID]],products[Product ID],products[Coffee Type])</f>
        <v>Liberica</v>
      </c>
      <c r="J938" t="str">
        <f>_xlfn.XLOOKUP(orders[[#This Row],[Product ID]],products[Product ID],products[Roast Type])</f>
        <v xml:space="preserve">Dark </v>
      </c>
      <c r="K938" s="2">
        <f>_xlfn.XLOOKUP(orders[[#This Row],[Product ID]],products[Product ID],products[Size kg])</f>
        <v>0.5</v>
      </c>
      <c r="L938">
        <f>_xlfn.XLOOKUP(orders[[#This Row],[Product ID]],products[Product ID],products[Unit Price])</f>
        <v>7.77</v>
      </c>
      <c r="M938">
        <f>orders[[#This Row],[Unit Price]]*orders[[#This Row],[Quantity]]</f>
        <v>23.31</v>
      </c>
      <c r="N938">
        <f>_xlfn.XLOOKUP(orders[[#This Row],[Product ID]],products[Product ID],products[Profit]) * orders[[#This Row],[Quantity]]</f>
        <v>3.0303</v>
      </c>
    </row>
    <row r="939" spans="1:14" x14ac:dyDescent="0.3">
      <c r="A939" t="s">
        <v>6128</v>
      </c>
      <c r="B939" s="1">
        <v>44493</v>
      </c>
      <c r="C939" t="s">
        <v>4856</v>
      </c>
      <c r="D939" t="s">
        <v>5209</v>
      </c>
      <c r="E939">
        <v>4</v>
      </c>
      <c r="F939" t="str">
        <f>_xlfn.XLOOKUP(orders[[#This Row],[Customer ID]],customers[Customer ID],customers[Customer Name])</f>
        <v>Devland Gritton</v>
      </c>
      <c r="G939" t="str">
        <f>IF(_xlfn.XLOOKUP(orders[[#This Row],[Customer ID]],customers[Customer ID],customers[Email])=0,"",_xlfn.XLOOKUP(orders[[#This Row],[Customer ID]],customers[Customer ID],customers[Email]))</f>
        <v>dgrittonq0@nydailynews.com</v>
      </c>
      <c r="H939" t="str">
        <f>_xlfn.XLOOKUP(orders[[#This Row],[Customer ID]],customers[Customer ID],customers[Country])</f>
        <v>United States</v>
      </c>
      <c r="I939" t="str">
        <f>_xlfn.XLOOKUP(orders[[#This Row],[Product ID]],products[Product ID],products[Coffee Type])</f>
        <v>Robusta</v>
      </c>
      <c r="J939" t="str">
        <f>_xlfn.XLOOKUP(orders[[#This Row],[Product ID]],products[Product ID],products[Roast Type])</f>
        <v xml:space="preserve">Medium </v>
      </c>
      <c r="K939" s="2">
        <f>_xlfn.XLOOKUP(orders[[#This Row],[Product ID]],products[Product ID],products[Size kg])</f>
        <v>2.5</v>
      </c>
      <c r="L939">
        <f>_xlfn.XLOOKUP(orders[[#This Row],[Product ID]],products[Product ID],products[Unit Price])</f>
        <v>22.885000000000002</v>
      </c>
      <c r="M939">
        <f>orders[[#This Row],[Unit Price]]*orders[[#This Row],[Quantity]]</f>
        <v>91.54</v>
      </c>
      <c r="N939">
        <f>_xlfn.XLOOKUP(orders[[#This Row],[Product ID]],products[Product ID],products[Profit]) * orders[[#This Row],[Quantity]]</f>
        <v>5.4923999999999999</v>
      </c>
    </row>
    <row r="940" spans="1:14" x14ac:dyDescent="0.3">
      <c r="A940" t="s">
        <v>6129</v>
      </c>
      <c r="B940" s="1">
        <v>43829</v>
      </c>
      <c r="C940" t="s">
        <v>4866</v>
      </c>
      <c r="D940" t="s">
        <v>5267</v>
      </c>
      <c r="E940">
        <v>5</v>
      </c>
      <c r="F940" t="str">
        <f>_xlfn.XLOOKUP(orders[[#This Row],[Customer ID]],customers[Customer ID],customers[Customer Name])</f>
        <v>Dell Gut</v>
      </c>
      <c r="G940" t="str">
        <f>IF(_xlfn.XLOOKUP(orders[[#This Row],[Customer ID]],customers[Customer ID],customers[Email])=0,"",_xlfn.XLOOKUP(orders[[#This Row],[Customer ID]],customers[Customer ID],customers[Email]))</f>
        <v>dgutq2@umich.edu</v>
      </c>
      <c r="H940" t="str">
        <f>_xlfn.XLOOKUP(orders[[#This Row],[Customer ID]],customers[Customer ID],customers[Country])</f>
        <v>United States</v>
      </c>
      <c r="I940" t="str">
        <f>_xlfn.XLOOKUP(orders[[#This Row],[Product ID]],products[Product ID],products[Coffee Type])</f>
        <v>Excelsa</v>
      </c>
      <c r="J940" t="str">
        <f>_xlfn.XLOOKUP(orders[[#This Row],[Product ID]],products[Product ID],products[Roast Type])</f>
        <v xml:space="preserve">Light </v>
      </c>
      <c r="K940" s="2">
        <f>_xlfn.XLOOKUP(orders[[#This Row],[Product ID]],products[Product ID],products[Size kg])</f>
        <v>1</v>
      </c>
      <c r="L940">
        <f>_xlfn.XLOOKUP(orders[[#This Row],[Product ID]],products[Product ID],products[Unit Price])</f>
        <v>14.85</v>
      </c>
      <c r="M940">
        <f>orders[[#This Row],[Unit Price]]*orders[[#This Row],[Quantity]]</f>
        <v>74.25</v>
      </c>
      <c r="N940">
        <f>_xlfn.XLOOKUP(orders[[#This Row],[Product ID]],products[Product ID],products[Profit]) * orders[[#This Row],[Quantity]]</f>
        <v>8.1675000000000004</v>
      </c>
    </row>
    <row r="941" spans="1:14" x14ac:dyDescent="0.3">
      <c r="A941" t="s">
        <v>6130</v>
      </c>
      <c r="B941" s="1">
        <v>44229</v>
      </c>
      <c r="C941" t="s">
        <v>4871</v>
      </c>
      <c r="D941" t="s">
        <v>5195</v>
      </c>
      <c r="E941">
        <v>6</v>
      </c>
      <c r="F941" t="str">
        <f>_xlfn.XLOOKUP(orders[[#This Row],[Customer ID]],customers[Customer ID],customers[Customer Name])</f>
        <v>Willy Pummery</v>
      </c>
      <c r="G941" t="str">
        <f>IF(_xlfn.XLOOKUP(orders[[#This Row],[Customer ID]],customers[Customer ID],customers[Email])=0,"",_xlfn.XLOOKUP(orders[[#This Row],[Customer ID]],customers[Customer ID],customers[Email]))</f>
        <v>wpummeryq3@topsy.com</v>
      </c>
      <c r="H941" t="str">
        <f>_xlfn.XLOOKUP(orders[[#This Row],[Customer ID]],customers[Customer ID],customers[Country])</f>
        <v>United States</v>
      </c>
      <c r="I941" t="str">
        <f>_xlfn.XLOOKUP(orders[[#This Row],[Product ID]],products[Product ID],products[Coffee Type])</f>
        <v>Liberica</v>
      </c>
      <c r="J941" t="str">
        <f>_xlfn.XLOOKUP(orders[[#This Row],[Product ID]],products[Product ID],products[Roast Type])</f>
        <v xml:space="preserve">Light </v>
      </c>
      <c r="K941" s="2">
        <f>_xlfn.XLOOKUP(orders[[#This Row],[Product ID]],products[Product ID],products[Size kg])</f>
        <v>0.2</v>
      </c>
      <c r="L941">
        <f>_xlfn.XLOOKUP(orders[[#This Row],[Product ID]],products[Product ID],products[Unit Price])</f>
        <v>4.7549999999999999</v>
      </c>
      <c r="M941">
        <f>orders[[#This Row],[Unit Price]]*orders[[#This Row],[Quantity]]</f>
        <v>28.53</v>
      </c>
      <c r="N941">
        <f>_xlfn.XLOOKUP(orders[[#This Row],[Product ID]],products[Product ID],products[Profit]) * orders[[#This Row],[Quantity]]</f>
        <v>3.7085999999999997</v>
      </c>
    </row>
    <row r="942" spans="1:14" x14ac:dyDescent="0.3">
      <c r="A942" t="s">
        <v>6131</v>
      </c>
      <c r="B942" s="1">
        <v>44332</v>
      </c>
      <c r="C942" t="s">
        <v>4877</v>
      </c>
      <c r="D942" t="s">
        <v>5278</v>
      </c>
      <c r="E942">
        <v>2</v>
      </c>
      <c r="F942" t="str">
        <f>_xlfn.XLOOKUP(orders[[#This Row],[Customer ID]],customers[Customer ID],customers[Customer Name])</f>
        <v>Geoffrey Siuda</v>
      </c>
      <c r="G942" t="str">
        <f>IF(_xlfn.XLOOKUP(orders[[#This Row],[Customer ID]],customers[Customer ID],customers[Email])=0,"",_xlfn.XLOOKUP(orders[[#This Row],[Customer ID]],customers[Customer ID],customers[Email]))</f>
        <v>gsiudaq4@nytimes.com</v>
      </c>
      <c r="H942" t="str">
        <f>_xlfn.XLOOKUP(orders[[#This Row],[Customer ID]],customers[Customer ID],customers[Country])</f>
        <v>United States</v>
      </c>
      <c r="I942" t="str">
        <f>_xlfn.XLOOKUP(orders[[#This Row],[Product ID]],products[Product ID],products[Coffee Type])</f>
        <v>Robusta</v>
      </c>
      <c r="J942" t="str">
        <f>_xlfn.XLOOKUP(orders[[#This Row],[Product ID]],products[Product ID],products[Roast Type])</f>
        <v xml:space="preserve">Light </v>
      </c>
      <c r="K942" s="2">
        <f>_xlfn.XLOOKUP(orders[[#This Row],[Product ID]],products[Product ID],products[Size kg])</f>
        <v>0.5</v>
      </c>
      <c r="L942">
        <f>_xlfn.XLOOKUP(orders[[#This Row],[Product ID]],products[Product ID],products[Unit Price])</f>
        <v>7.17</v>
      </c>
      <c r="M942">
        <f>orders[[#This Row],[Unit Price]]*orders[[#This Row],[Quantity]]</f>
        <v>14.34</v>
      </c>
      <c r="N942">
        <f>_xlfn.XLOOKUP(orders[[#This Row],[Product ID]],products[Product ID],products[Profit]) * orders[[#This Row],[Quantity]]</f>
        <v>0.86040000000000005</v>
      </c>
    </row>
    <row r="943" spans="1:14" x14ac:dyDescent="0.3">
      <c r="A943" t="s">
        <v>6132</v>
      </c>
      <c r="B943" s="1">
        <v>44674</v>
      </c>
      <c r="C943" t="s">
        <v>4882</v>
      </c>
      <c r="D943" t="s">
        <v>5299</v>
      </c>
      <c r="E943">
        <v>2</v>
      </c>
      <c r="F943" t="str">
        <f>_xlfn.XLOOKUP(orders[[#This Row],[Customer ID]],customers[Customer ID],customers[Customer Name])</f>
        <v>Henderson Crowne</v>
      </c>
      <c r="G943" t="str">
        <f>IF(_xlfn.XLOOKUP(orders[[#This Row],[Customer ID]],customers[Customer ID],customers[Email])=0,"",_xlfn.XLOOKUP(orders[[#This Row],[Customer ID]],customers[Customer ID],customers[Email]))</f>
        <v>hcrowneq5@wufoo.com</v>
      </c>
      <c r="H943" t="str">
        <f>_xlfn.XLOOKUP(orders[[#This Row],[Customer ID]],customers[Customer ID],customers[Country])</f>
        <v>Ireland</v>
      </c>
      <c r="I943" t="str">
        <f>_xlfn.XLOOKUP(orders[[#This Row],[Product ID]],products[Product ID],products[Coffee Type])</f>
        <v>Arabica</v>
      </c>
      <c r="J943" t="str">
        <f>_xlfn.XLOOKUP(orders[[#This Row],[Product ID]],products[Product ID],products[Roast Type])</f>
        <v xml:space="preserve">Light </v>
      </c>
      <c r="K943" s="2">
        <f>_xlfn.XLOOKUP(orders[[#This Row],[Product ID]],products[Product ID],products[Size kg])</f>
        <v>0.5</v>
      </c>
      <c r="L943">
        <f>_xlfn.XLOOKUP(orders[[#This Row],[Product ID]],products[Product ID],products[Unit Price])</f>
        <v>7.77</v>
      </c>
      <c r="M943">
        <f>orders[[#This Row],[Unit Price]]*orders[[#This Row],[Quantity]]</f>
        <v>15.54</v>
      </c>
      <c r="N943">
        <f>_xlfn.XLOOKUP(orders[[#This Row],[Product ID]],products[Product ID],products[Profit]) * orders[[#This Row],[Quantity]]</f>
        <v>1.3986000000000001</v>
      </c>
    </row>
    <row r="944" spans="1:14" x14ac:dyDescent="0.3">
      <c r="A944" t="s">
        <v>6133</v>
      </c>
      <c r="B944" s="1">
        <v>44464</v>
      </c>
      <c r="C944" t="s">
        <v>4889</v>
      </c>
      <c r="D944" t="s">
        <v>5297</v>
      </c>
      <c r="E944">
        <v>3</v>
      </c>
      <c r="F944" t="str">
        <f>_xlfn.XLOOKUP(orders[[#This Row],[Customer ID]],customers[Customer ID],customers[Customer Name])</f>
        <v>Vernor Pawsey</v>
      </c>
      <c r="G944" t="str">
        <f>IF(_xlfn.XLOOKUP(orders[[#This Row],[Customer ID]],customers[Customer ID],customers[Email])=0,"",_xlfn.XLOOKUP(orders[[#This Row],[Customer ID]],customers[Customer ID],customers[Email]))</f>
        <v>vpawseyq6@tiny.cc</v>
      </c>
      <c r="H944" t="str">
        <f>_xlfn.XLOOKUP(orders[[#This Row],[Customer ID]],customers[Customer ID],customers[Country])</f>
        <v>United States</v>
      </c>
      <c r="I944" t="str">
        <f>_xlfn.XLOOKUP(orders[[#This Row],[Product ID]],products[Product ID],products[Coffee Type])</f>
        <v>Robusta</v>
      </c>
      <c r="J944" t="str">
        <f>_xlfn.XLOOKUP(orders[[#This Row],[Product ID]],products[Product ID],products[Roast Type])</f>
        <v xml:space="preserve">Light </v>
      </c>
      <c r="K944" s="2">
        <f>_xlfn.XLOOKUP(orders[[#This Row],[Product ID]],products[Product ID],products[Size kg])</f>
        <v>1</v>
      </c>
      <c r="L944">
        <f>_xlfn.XLOOKUP(orders[[#This Row],[Product ID]],products[Product ID],products[Unit Price])</f>
        <v>11.95</v>
      </c>
      <c r="M944">
        <f>orders[[#This Row],[Unit Price]]*orders[[#This Row],[Quantity]]</f>
        <v>35.849999999999994</v>
      </c>
      <c r="N944">
        <f>_xlfn.XLOOKUP(orders[[#This Row],[Product ID]],products[Product ID],products[Profit]) * orders[[#This Row],[Quantity]]</f>
        <v>2.1509999999999998</v>
      </c>
    </row>
    <row r="945" spans="1:14" x14ac:dyDescent="0.3">
      <c r="A945" t="s">
        <v>6134</v>
      </c>
      <c r="B945" s="1">
        <v>44719</v>
      </c>
      <c r="C945" t="s">
        <v>4894</v>
      </c>
      <c r="D945" t="s">
        <v>5299</v>
      </c>
      <c r="E945">
        <v>6</v>
      </c>
      <c r="F945" t="str">
        <f>_xlfn.XLOOKUP(orders[[#This Row],[Customer ID]],customers[Customer ID],customers[Customer Name])</f>
        <v>Augustin Waterhouse</v>
      </c>
      <c r="G945" t="str">
        <f>IF(_xlfn.XLOOKUP(orders[[#This Row],[Customer ID]],customers[Customer ID],customers[Email])=0,"",_xlfn.XLOOKUP(orders[[#This Row],[Customer ID]],customers[Customer ID],customers[Email]))</f>
        <v>awaterhouseq7@istockphoto.com</v>
      </c>
      <c r="H945" t="str">
        <f>_xlfn.XLOOKUP(orders[[#This Row],[Customer ID]],customers[Customer ID],customers[Country])</f>
        <v>United States</v>
      </c>
      <c r="I945" t="str">
        <f>_xlfn.XLOOKUP(orders[[#This Row],[Product ID]],products[Product ID],products[Coffee Type])</f>
        <v>Arabica</v>
      </c>
      <c r="J945" t="str">
        <f>_xlfn.XLOOKUP(orders[[#This Row],[Product ID]],products[Product ID],products[Roast Type])</f>
        <v xml:space="preserve">Light </v>
      </c>
      <c r="K945" s="2">
        <f>_xlfn.XLOOKUP(orders[[#This Row],[Product ID]],products[Product ID],products[Size kg])</f>
        <v>0.5</v>
      </c>
      <c r="L945">
        <f>_xlfn.XLOOKUP(orders[[#This Row],[Product ID]],products[Product ID],products[Unit Price])</f>
        <v>7.77</v>
      </c>
      <c r="M945">
        <f>orders[[#This Row],[Unit Price]]*orders[[#This Row],[Quantity]]</f>
        <v>46.62</v>
      </c>
      <c r="N945">
        <f>_xlfn.XLOOKUP(orders[[#This Row],[Product ID]],products[Product ID],products[Profit]) * orders[[#This Row],[Quantity]]</f>
        <v>4.1958000000000002</v>
      </c>
    </row>
    <row r="946" spans="1:14" x14ac:dyDescent="0.3">
      <c r="A946" t="s">
        <v>6135</v>
      </c>
      <c r="B946" s="1">
        <v>44054</v>
      </c>
      <c r="C946" t="s">
        <v>4899</v>
      </c>
      <c r="D946" t="s">
        <v>5278</v>
      </c>
      <c r="E946">
        <v>5</v>
      </c>
      <c r="F946" t="str">
        <f>_xlfn.XLOOKUP(orders[[#This Row],[Customer ID]],customers[Customer ID],customers[Customer Name])</f>
        <v>Fanchon Haughian</v>
      </c>
      <c r="G946" t="str">
        <f>IF(_xlfn.XLOOKUP(orders[[#This Row],[Customer ID]],customers[Customer ID],customers[Email])=0,"",_xlfn.XLOOKUP(orders[[#This Row],[Customer ID]],customers[Customer ID],customers[Email]))</f>
        <v>fhaughianq8@1688.com</v>
      </c>
      <c r="H946" t="str">
        <f>_xlfn.XLOOKUP(orders[[#This Row],[Customer ID]],customers[Customer ID],customers[Country])</f>
        <v>United States</v>
      </c>
      <c r="I946" t="str">
        <f>_xlfn.XLOOKUP(orders[[#This Row],[Product ID]],products[Product ID],products[Coffee Type])</f>
        <v>Robusta</v>
      </c>
      <c r="J946" t="str">
        <f>_xlfn.XLOOKUP(orders[[#This Row],[Product ID]],products[Product ID],products[Roast Type])</f>
        <v xml:space="preserve">Light </v>
      </c>
      <c r="K946" s="2">
        <f>_xlfn.XLOOKUP(orders[[#This Row],[Product ID]],products[Product ID],products[Size kg])</f>
        <v>0.5</v>
      </c>
      <c r="L946">
        <f>_xlfn.XLOOKUP(orders[[#This Row],[Product ID]],products[Product ID],products[Unit Price])</f>
        <v>7.17</v>
      </c>
      <c r="M946">
        <f>orders[[#This Row],[Unit Price]]*orders[[#This Row],[Quantity]]</f>
        <v>35.85</v>
      </c>
      <c r="N946">
        <f>_xlfn.XLOOKUP(orders[[#This Row],[Product ID]],products[Product ID],products[Profit]) * orders[[#This Row],[Quantity]]</f>
        <v>2.1510000000000002</v>
      </c>
    </row>
    <row r="947" spans="1:14" x14ac:dyDescent="0.3">
      <c r="A947" t="s">
        <v>6136</v>
      </c>
      <c r="B947" s="1">
        <v>43524</v>
      </c>
      <c r="C947" t="s">
        <v>4904</v>
      </c>
      <c r="D947" t="s">
        <v>5250</v>
      </c>
      <c r="E947">
        <v>4</v>
      </c>
      <c r="F947" t="str">
        <f>_xlfn.XLOOKUP(orders[[#This Row],[Customer ID]],customers[Customer ID],customers[Customer Name])</f>
        <v>Jaimie Hatz</v>
      </c>
      <c r="G947" t="str">
        <f>IF(_xlfn.XLOOKUP(orders[[#This Row],[Customer ID]],customers[Customer ID],customers[Email])=0,"",_xlfn.XLOOKUP(orders[[#This Row],[Customer ID]],customers[Customer ID],customers[Email]))</f>
        <v/>
      </c>
      <c r="H947" t="str">
        <f>_xlfn.XLOOKUP(orders[[#This Row],[Customer ID]],customers[Customer ID],customers[Country])</f>
        <v>United States</v>
      </c>
      <c r="I947" t="str">
        <f>_xlfn.XLOOKUP(orders[[#This Row],[Product ID]],products[Product ID],products[Coffee Type])</f>
        <v>Liberica</v>
      </c>
      <c r="J947" t="str">
        <f>_xlfn.XLOOKUP(orders[[#This Row],[Product ID]],products[Product ID],products[Roast Type])</f>
        <v xml:space="preserve">Dark </v>
      </c>
      <c r="K947" s="2">
        <f>_xlfn.XLOOKUP(orders[[#This Row],[Product ID]],products[Product ID],products[Size kg])</f>
        <v>2.5</v>
      </c>
      <c r="L947">
        <f>_xlfn.XLOOKUP(orders[[#This Row],[Product ID]],products[Product ID],products[Unit Price])</f>
        <v>29.785</v>
      </c>
      <c r="M947">
        <f>orders[[#This Row],[Unit Price]]*orders[[#This Row],[Quantity]]</f>
        <v>119.14</v>
      </c>
      <c r="N947">
        <f>_xlfn.XLOOKUP(orders[[#This Row],[Product ID]],products[Product ID],products[Profit]) * orders[[#This Row],[Quantity]]</f>
        <v>15.488</v>
      </c>
    </row>
    <row r="948" spans="1:14" x14ac:dyDescent="0.3">
      <c r="A948" t="s">
        <v>6137</v>
      </c>
      <c r="B948" s="1">
        <v>43719</v>
      </c>
      <c r="C948" t="s">
        <v>4908</v>
      </c>
      <c r="D948" t="s">
        <v>5259</v>
      </c>
      <c r="E948">
        <v>3</v>
      </c>
      <c r="F948" t="str">
        <f>_xlfn.XLOOKUP(orders[[#This Row],[Customer ID]],customers[Customer ID],customers[Customer Name])</f>
        <v>Edeline Edney</v>
      </c>
      <c r="G948" t="str">
        <f>IF(_xlfn.XLOOKUP(orders[[#This Row],[Customer ID]],customers[Customer ID],customers[Email])=0,"",_xlfn.XLOOKUP(orders[[#This Row],[Customer ID]],customers[Customer ID],customers[Email]))</f>
        <v/>
      </c>
      <c r="H948" t="str">
        <f>_xlfn.XLOOKUP(orders[[#This Row],[Customer ID]],customers[Customer ID],customers[Country])</f>
        <v>United States</v>
      </c>
      <c r="I948" t="str">
        <f>_xlfn.XLOOKUP(orders[[#This Row],[Product ID]],products[Product ID],products[Coffee Type])</f>
        <v>Liberica</v>
      </c>
      <c r="J948" t="str">
        <f>_xlfn.XLOOKUP(orders[[#This Row],[Product ID]],products[Product ID],products[Roast Type])</f>
        <v xml:space="preserve">Dark </v>
      </c>
      <c r="K948" s="2">
        <f>_xlfn.XLOOKUP(orders[[#This Row],[Product ID]],products[Product ID],products[Size kg])</f>
        <v>0.5</v>
      </c>
      <c r="L948">
        <f>_xlfn.XLOOKUP(orders[[#This Row],[Product ID]],products[Product ID],products[Unit Price])</f>
        <v>7.77</v>
      </c>
      <c r="M948">
        <f>orders[[#This Row],[Unit Price]]*orders[[#This Row],[Quantity]]</f>
        <v>23.31</v>
      </c>
      <c r="N948">
        <f>_xlfn.XLOOKUP(orders[[#This Row],[Product ID]],products[Product ID],products[Profit]) * orders[[#This Row],[Quantity]]</f>
        <v>3.0303</v>
      </c>
    </row>
    <row r="949" spans="1:14" x14ac:dyDescent="0.3">
      <c r="A949" t="s">
        <v>6138</v>
      </c>
      <c r="B949" s="1">
        <v>44294</v>
      </c>
      <c r="C949" t="s">
        <v>4912</v>
      </c>
      <c r="D949" t="s">
        <v>5221</v>
      </c>
      <c r="E949">
        <v>1</v>
      </c>
      <c r="F949" t="str">
        <f>_xlfn.XLOOKUP(orders[[#This Row],[Customer ID]],customers[Customer ID],customers[Customer Name])</f>
        <v>Rickie Faltin</v>
      </c>
      <c r="G949" t="str">
        <f>IF(_xlfn.XLOOKUP(orders[[#This Row],[Customer ID]],customers[Customer ID],customers[Email])=0,"",_xlfn.XLOOKUP(orders[[#This Row],[Customer ID]],customers[Customer ID],customers[Email]))</f>
        <v>rfaltinqb@topsy.com</v>
      </c>
      <c r="H949" t="str">
        <f>_xlfn.XLOOKUP(orders[[#This Row],[Customer ID]],customers[Customer ID],customers[Country])</f>
        <v>Ireland</v>
      </c>
      <c r="I949" t="str">
        <f>_xlfn.XLOOKUP(orders[[#This Row],[Product ID]],products[Product ID],products[Coffee Type])</f>
        <v>Arabica</v>
      </c>
      <c r="J949" t="str">
        <f>_xlfn.XLOOKUP(orders[[#This Row],[Product ID]],products[Product ID],products[Roast Type])</f>
        <v xml:space="preserve">Medium </v>
      </c>
      <c r="K949" s="2">
        <f>_xlfn.XLOOKUP(orders[[#This Row],[Product ID]],products[Product ID],products[Size kg])</f>
        <v>1</v>
      </c>
      <c r="L949">
        <f>_xlfn.XLOOKUP(orders[[#This Row],[Product ID]],products[Product ID],products[Unit Price])</f>
        <v>11.25</v>
      </c>
      <c r="M949">
        <f>orders[[#This Row],[Unit Price]]*orders[[#This Row],[Quantity]]</f>
        <v>11.25</v>
      </c>
      <c r="N949">
        <f>_xlfn.XLOOKUP(orders[[#This Row],[Product ID]],products[Product ID],products[Profit]) * orders[[#This Row],[Quantity]]</f>
        <v>1.0125</v>
      </c>
    </row>
    <row r="950" spans="1:14" x14ac:dyDescent="0.3">
      <c r="A950" t="s">
        <v>6139</v>
      </c>
      <c r="B950" s="1">
        <v>44445</v>
      </c>
      <c r="C950" t="s">
        <v>4916</v>
      </c>
      <c r="D950" t="s">
        <v>5471</v>
      </c>
      <c r="E950">
        <v>3</v>
      </c>
      <c r="F950" t="str">
        <f>_xlfn.XLOOKUP(orders[[#This Row],[Customer ID]],customers[Customer ID],customers[Customer Name])</f>
        <v>Gnni Cheeke</v>
      </c>
      <c r="G950" t="str">
        <f>IF(_xlfn.XLOOKUP(orders[[#This Row],[Customer ID]],customers[Customer ID],customers[Email])=0,"",_xlfn.XLOOKUP(orders[[#This Row],[Customer ID]],customers[Customer ID],customers[Email]))</f>
        <v>gcheekeqc@sitemeter.com</v>
      </c>
      <c r="H950" t="str">
        <f>_xlfn.XLOOKUP(orders[[#This Row],[Customer ID]],customers[Customer ID],customers[Country])</f>
        <v>United Kingdom</v>
      </c>
      <c r="I950" t="str">
        <f>_xlfn.XLOOKUP(orders[[#This Row],[Product ID]],products[Product ID],products[Coffee Type])</f>
        <v>Excelsa</v>
      </c>
      <c r="J950" t="str">
        <f>_xlfn.XLOOKUP(orders[[#This Row],[Product ID]],products[Product ID],products[Roast Type])</f>
        <v xml:space="preserve">Dark </v>
      </c>
      <c r="K950" s="2">
        <f>_xlfn.XLOOKUP(orders[[#This Row],[Product ID]],products[Product ID],products[Size kg])</f>
        <v>2.5</v>
      </c>
      <c r="L950">
        <f>_xlfn.XLOOKUP(orders[[#This Row],[Product ID]],products[Product ID],products[Unit Price])</f>
        <v>27.945</v>
      </c>
      <c r="M950">
        <f>orders[[#This Row],[Unit Price]]*orders[[#This Row],[Quantity]]</f>
        <v>83.835000000000008</v>
      </c>
      <c r="N950">
        <f>_xlfn.XLOOKUP(orders[[#This Row],[Product ID]],products[Product ID],products[Profit]) * orders[[#This Row],[Quantity]]</f>
        <v>9.2219999999999995</v>
      </c>
    </row>
    <row r="951" spans="1:14" x14ac:dyDescent="0.3">
      <c r="A951" t="s">
        <v>6140</v>
      </c>
      <c r="B951" s="1">
        <v>44449</v>
      </c>
      <c r="C951" t="s">
        <v>4922</v>
      </c>
      <c r="D951" t="s">
        <v>5189</v>
      </c>
      <c r="E951">
        <v>4</v>
      </c>
      <c r="F951" t="str">
        <f>_xlfn.XLOOKUP(orders[[#This Row],[Customer ID]],customers[Customer ID],customers[Customer Name])</f>
        <v>Gwenni Ratt</v>
      </c>
      <c r="G951" t="str">
        <f>IF(_xlfn.XLOOKUP(orders[[#This Row],[Customer ID]],customers[Customer ID],customers[Email])=0,"",_xlfn.XLOOKUP(orders[[#This Row],[Customer ID]],customers[Customer ID],customers[Email]))</f>
        <v>grattqd@phpbb.com</v>
      </c>
      <c r="H951" t="str">
        <f>_xlfn.XLOOKUP(orders[[#This Row],[Customer ID]],customers[Customer ID],customers[Country])</f>
        <v>Ireland</v>
      </c>
      <c r="I951" t="str">
        <f>_xlfn.XLOOKUP(orders[[#This Row],[Product ID]],products[Product ID],products[Coffee Type])</f>
        <v>Robusta</v>
      </c>
      <c r="J951" t="str">
        <f>_xlfn.XLOOKUP(orders[[#This Row],[Product ID]],products[Product ID],products[Roast Type])</f>
        <v xml:space="preserve">Light </v>
      </c>
      <c r="K951" s="2">
        <f>_xlfn.XLOOKUP(orders[[#This Row],[Product ID]],products[Product ID],products[Size kg])</f>
        <v>2.5</v>
      </c>
      <c r="L951">
        <f>_xlfn.XLOOKUP(orders[[#This Row],[Product ID]],products[Product ID],products[Unit Price])</f>
        <v>27.484999999999999</v>
      </c>
      <c r="M951">
        <f>orders[[#This Row],[Unit Price]]*orders[[#This Row],[Quantity]]</f>
        <v>109.94</v>
      </c>
      <c r="N951">
        <f>_xlfn.XLOOKUP(orders[[#This Row],[Product ID]],products[Product ID],products[Profit]) * orders[[#This Row],[Quantity]]</f>
        <v>6.5964</v>
      </c>
    </row>
    <row r="952" spans="1:14" x14ac:dyDescent="0.3">
      <c r="A952" t="s">
        <v>6141</v>
      </c>
      <c r="B952" s="1">
        <v>44703</v>
      </c>
      <c r="C952" t="s">
        <v>4929</v>
      </c>
      <c r="D952" t="s">
        <v>5293</v>
      </c>
      <c r="E952">
        <v>4</v>
      </c>
      <c r="F952" t="str">
        <f>_xlfn.XLOOKUP(orders[[#This Row],[Customer ID]],customers[Customer ID],customers[Customer Name])</f>
        <v>Johnath Fairebrother</v>
      </c>
      <c r="G952" t="str">
        <f>IF(_xlfn.XLOOKUP(orders[[#This Row],[Customer ID]],customers[Customer ID],customers[Email])=0,"",_xlfn.XLOOKUP(orders[[#This Row],[Customer ID]],customers[Customer ID],customers[Email]))</f>
        <v/>
      </c>
      <c r="H952" t="str">
        <f>_xlfn.XLOOKUP(orders[[#This Row],[Customer ID]],customers[Customer ID],customers[Country])</f>
        <v>United States</v>
      </c>
      <c r="I952" t="str">
        <f>_xlfn.XLOOKUP(orders[[#This Row],[Product ID]],products[Product ID],products[Coffee Type])</f>
        <v>Robusta</v>
      </c>
      <c r="J952" t="str">
        <f>_xlfn.XLOOKUP(orders[[#This Row],[Product ID]],products[Product ID],products[Roast Type])</f>
        <v xml:space="preserve">Light </v>
      </c>
      <c r="K952" s="2">
        <f>_xlfn.XLOOKUP(orders[[#This Row],[Product ID]],products[Product ID],products[Size kg])</f>
        <v>0.2</v>
      </c>
      <c r="L952">
        <f>_xlfn.XLOOKUP(orders[[#This Row],[Product ID]],products[Product ID],products[Unit Price])</f>
        <v>3.585</v>
      </c>
      <c r="M952">
        <f>orders[[#This Row],[Unit Price]]*orders[[#This Row],[Quantity]]</f>
        <v>14.34</v>
      </c>
      <c r="N952">
        <f>_xlfn.XLOOKUP(orders[[#This Row],[Product ID]],products[Product ID],products[Profit]) * orders[[#This Row],[Quantity]]</f>
        <v>0.86040000000000005</v>
      </c>
    </row>
    <row r="953" spans="1:14" x14ac:dyDescent="0.3">
      <c r="A953" t="s">
        <v>6142</v>
      </c>
      <c r="B953" s="1">
        <v>44092</v>
      </c>
      <c r="C953" t="s">
        <v>4933</v>
      </c>
      <c r="D953" t="s">
        <v>5293</v>
      </c>
      <c r="E953">
        <v>6</v>
      </c>
      <c r="F953" t="str">
        <f>_xlfn.XLOOKUP(orders[[#This Row],[Customer ID]],customers[Customer ID],customers[Customer Name])</f>
        <v>Ingamar Eberlein</v>
      </c>
      <c r="G953" t="str">
        <f>IF(_xlfn.XLOOKUP(orders[[#This Row],[Customer ID]],customers[Customer ID],customers[Email])=0,"",_xlfn.XLOOKUP(orders[[#This Row],[Customer ID]],customers[Customer ID],customers[Email]))</f>
        <v>ieberleinqf@hc360.com</v>
      </c>
      <c r="H953" t="str">
        <f>_xlfn.XLOOKUP(orders[[#This Row],[Customer ID]],customers[Customer ID],customers[Country])</f>
        <v>United States</v>
      </c>
      <c r="I953" t="str">
        <f>_xlfn.XLOOKUP(orders[[#This Row],[Product ID]],products[Product ID],products[Coffee Type])</f>
        <v>Robusta</v>
      </c>
      <c r="J953" t="str">
        <f>_xlfn.XLOOKUP(orders[[#This Row],[Product ID]],products[Product ID],products[Roast Type])</f>
        <v xml:space="preserve">Light </v>
      </c>
      <c r="K953" s="2">
        <f>_xlfn.XLOOKUP(orders[[#This Row],[Product ID]],products[Product ID],products[Size kg])</f>
        <v>0.2</v>
      </c>
      <c r="L953">
        <f>_xlfn.XLOOKUP(orders[[#This Row],[Product ID]],products[Product ID],products[Unit Price])</f>
        <v>3.585</v>
      </c>
      <c r="M953">
        <f>orders[[#This Row],[Unit Price]]*orders[[#This Row],[Quantity]]</f>
        <v>21.509999999999998</v>
      </c>
      <c r="N953">
        <f>_xlfn.XLOOKUP(orders[[#This Row],[Product ID]],products[Product ID],products[Profit]) * orders[[#This Row],[Quantity]]</f>
        <v>1.2906</v>
      </c>
    </row>
    <row r="954" spans="1:14" x14ac:dyDescent="0.3">
      <c r="A954" t="s">
        <v>6143</v>
      </c>
      <c r="B954" s="1">
        <v>44439</v>
      </c>
      <c r="C954" t="s">
        <v>4938</v>
      </c>
      <c r="D954" t="s">
        <v>5221</v>
      </c>
      <c r="E954">
        <v>2</v>
      </c>
      <c r="F954" t="str">
        <f>_xlfn.XLOOKUP(orders[[#This Row],[Customer ID]],customers[Customer ID],customers[Customer Name])</f>
        <v>Jilly Dreng</v>
      </c>
      <c r="G954" t="str">
        <f>IF(_xlfn.XLOOKUP(orders[[#This Row],[Customer ID]],customers[Customer ID],customers[Email])=0,"",_xlfn.XLOOKUP(orders[[#This Row],[Customer ID]],customers[Customer ID],customers[Email]))</f>
        <v>jdrengqg@uiuc.edu</v>
      </c>
      <c r="H954" t="str">
        <f>_xlfn.XLOOKUP(orders[[#This Row],[Customer ID]],customers[Customer ID],customers[Country])</f>
        <v>Ireland</v>
      </c>
      <c r="I954" t="str">
        <f>_xlfn.XLOOKUP(orders[[#This Row],[Product ID]],products[Product ID],products[Coffee Type])</f>
        <v>Arabica</v>
      </c>
      <c r="J954" t="str">
        <f>_xlfn.XLOOKUP(orders[[#This Row],[Product ID]],products[Product ID],products[Roast Type])</f>
        <v xml:space="preserve">Medium </v>
      </c>
      <c r="K954" s="2">
        <f>_xlfn.XLOOKUP(orders[[#This Row],[Product ID]],products[Product ID],products[Size kg])</f>
        <v>1</v>
      </c>
      <c r="L954">
        <f>_xlfn.XLOOKUP(orders[[#This Row],[Product ID]],products[Product ID],products[Unit Price])</f>
        <v>11.25</v>
      </c>
      <c r="M954">
        <f>orders[[#This Row],[Unit Price]]*orders[[#This Row],[Quantity]]</f>
        <v>22.5</v>
      </c>
      <c r="N954">
        <f>_xlfn.XLOOKUP(orders[[#This Row],[Product ID]],products[Product ID],products[Profit]) * orders[[#This Row],[Quantity]]</f>
        <v>2.0249999999999999</v>
      </c>
    </row>
    <row r="955" spans="1:14" x14ac:dyDescent="0.3">
      <c r="A955" t="s">
        <v>6144</v>
      </c>
      <c r="B955" s="1">
        <v>44582</v>
      </c>
      <c r="C955" t="s">
        <v>4842</v>
      </c>
      <c r="D955" t="s">
        <v>5254</v>
      </c>
      <c r="E955">
        <v>1</v>
      </c>
      <c r="F955" t="str">
        <f>_xlfn.XLOOKUP(orders[[#This Row],[Customer ID]],customers[Customer ID],customers[Customer Name])</f>
        <v>Brenn Dundredge</v>
      </c>
      <c r="G955" t="str">
        <f>IF(_xlfn.XLOOKUP(orders[[#This Row],[Customer ID]],customers[Customer ID],customers[Email])=0,"",_xlfn.XLOOKUP(orders[[#This Row],[Customer ID]],customers[Customer ID],customers[Email]))</f>
        <v/>
      </c>
      <c r="H955" t="str">
        <f>_xlfn.XLOOKUP(orders[[#This Row],[Customer ID]],customers[Customer ID],customers[Country])</f>
        <v>United States</v>
      </c>
      <c r="I955" t="str">
        <f>_xlfn.XLOOKUP(orders[[#This Row],[Product ID]],products[Product ID],products[Coffee Type])</f>
        <v>Arabica</v>
      </c>
      <c r="J955" t="str">
        <f>_xlfn.XLOOKUP(orders[[#This Row],[Product ID]],products[Product ID],products[Roast Type])</f>
        <v xml:space="preserve">Light </v>
      </c>
      <c r="K955" s="2">
        <f>_xlfn.XLOOKUP(orders[[#This Row],[Product ID]],products[Product ID],products[Size kg])</f>
        <v>0.2</v>
      </c>
      <c r="L955">
        <f>_xlfn.XLOOKUP(orders[[#This Row],[Product ID]],products[Product ID],products[Unit Price])</f>
        <v>3.8849999999999998</v>
      </c>
      <c r="M955">
        <f>orders[[#This Row],[Unit Price]]*orders[[#This Row],[Quantity]]</f>
        <v>3.8849999999999998</v>
      </c>
      <c r="N955">
        <f>_xlfn.XLOOKUP(orders[[#This Row],[Product ID]],products[Product ID],products[Profit]) * orders[[#This Row],[Quantity]]</f>
        <v>0.34960000000000002</v>
      </c>
    </row>
    <row r="956" spans="1:14" x14ac:dyDescent="0.3">
      <c r="A956" t="s">
        <v>6145</v>
      </c>
      <c r="B956" s="1">
        <v>44722</v>
      </c>
      <c r="C956" t="s">
        <v>4842</v>
      </c>
      <c r="D956" t="s">
        <v>5471</v>
      </c>
      <c r="E956">
        <v>1</v>
      </c>
      <c r="F956" t="str">
        <f>_xlfn.XLOOKUP(orders[[#This Row],[Customer ID]],customers[Customer ID],customers[Customer Name])</f>
        <v>Brenn Dundredge</v>
      </c>
      <c r="G956" t="str">
        <f>IF(_xlfn.XLOOKUP(orders[[#This Row],[Customer ID]],customers[Customer ID],customers[Email])=0,"",_xlfn.XLOOKUP(orders[[#This Row],[Customer ID]],customers[Customer ID],customers[Email]))</f>
        <v/>
      </c>
      <c r="H956" t="str">
        <f>_xlfn.XLOOKUP(orders[[#This Row],[Customer ID]],customers[Customer ID],customers[Country])</f>
        <v>United States</v>
      </c>
      <c r="I956" t="str">
        <f>_xlfn.XLOOKUP(orders[[#This Row],[Product ID]],products[Product ID],products[Coffee Type])</f>
        <v>Excelsa</v>
      </c>
      <c r="J956" t="str">
        <f>_xlfn.XLOOKUP(orders[[#This Row],[Product ID]],products[Product ID],products[Roast Type])</f>
        <v xml:space="preserve">Dark </v>
      </c>
      <c r="K956" s="2">
        <f>_xlfn.XLOOKUP(orders[[#This Row],[Product ID]],products[Product ID],products[Size kg])</f>
        <v>2.5</v>
      </c>
      <c r="L956">
        <f>_xlfn.XLOOKUP(orders[[#This Row],[Product ID]],products[Product ID],products[Unit Price])</f>
        <v>27.945</v>
      </c>
      <c r="M956">
        <f>orders[[#This Row],[Unit Price]]*orders[[#This Row],[Quantity]]</f>
        <v>27.945</v>
      </c>
      <c r="N956">
        <f>_xlfn.XLOOKUP(orders[[#This Row],[Product ID]],products[Product ID],products[Profit]) * orders[[#This Row],[Quantity]]</f>
        <v>3.0739999999999998</v>
      </c>
    </row>
    <row r="957" spans="1:14" x14ac:dyDescent="0.3">
      <c r="A957" t="s">
        <v>6146</v>
      </c>
      <c r="B957" s="1">
        <v>43582</v>
      </c>
      <c r="C957" t="s">
        <v>4842</v>
      </c>
      <c r="D957" t="s">
        <v>5202</v>
      </c>
      <c r="E957">
        <v>5</v>
      </c>
      <c r="F957" t="str">
        <f>_xlfn.XLOOKUP(orders[[#This Row],[Customer ID]],customers[Customer ID],customers[Customer Name])</f>
        <v>Brenn Dundredge</v>
      </c>
      <c r="G957" t="str">
        <f>IF(_xlfn.XLOOKUP(orders[[#This Row],[Customer ID]],customers[Customer ID],customers[Email])=0,"",_xlfn.XLOOKUP(orders[[#This Row],[Customer ID]],customers[Customer ID],customers[Email]))</f>
        <v/>
      </c>
      <c r="H957" t="str">
        <f>_xlfn.XLOOKUP(orders[[#This Row],[Customer ID]],customers[Customer ID],customers[Country])</f>
        <v>United States</v>
      </c>
      <c r="I957" t="str">
        <f>_xlfn.XLOOKUP(orders[[#This Row],[Product ID]],products[Product ID],products[Coffee Type])</f>
        <v>Excelsa</v>
      </c>
      <c r="J957" t="str">
        <f>_xlfn.XLOOKUP(orders[[#This Row],[Product ID]],products[Product ID],products[Roast Type])</f>
        <v xml:space="preserve">Light </v>
      </c>
      <c r="K957" s="2">
        <f>_xlfn.XLOOKUP(orders[[#This Row],[Product ID]],products[Product ID],products[Size kg])</f>
        <v>2.5</v>
      </c>
      <c r="L957">
        <f>_xlfn.XLOOKUP(orders[[#This Row],[Product ID]],products[Product ID],products[Unit Price])</f>
        <v>34.155000000000001</v>
      </c>
      <c r="M957">
        <f>orders[[#This Row],[Unit Price]]*orders[[#This Row],[Quantity]]</f>
        <v>170.77500000000001</v>
      </c>
      <c r="N957">
        <f>_xlfn.XLOOKUP(orders[[#This Row],[Product ID]],products[Product ID],products[Profit]) * orders[[#This Row],[Quantity]]</f>
        <v>18.785</v>
      </c>
    </row>
    <row r="958" spans="1:14" x14ac:dyDescent="0.3">
      <c r="A958" t="s">
        <v>6146</v>
      </c>
      <c r="B958" s="1">
        <v>43582</v>
      </c>
      <c r="C958" t="s">
        <v>4842</v>
      </c>
      <c r="D958" t="s">
        <v>5189</v>
      </c>
      <c r="E958">
        <v>2</v>
      </c>
      <c r="F958" t="str">
        <f>_xlfn.XLOOKUP(orders[[#This Row],[Customer ID]],customers[Customer ID],customers[Customer Name])</f>
        <v>Brenn Dundredge</v>
      </c>
      <c r="G958" t="str">
        <f>IF(_xlfn.XLOOKUP(orders[[#This Row],[Customer ID]],customers[Customer ID],customers[Email])=0,"",_xlfn.XLOOKUP(orders[[#This Row],[Customer ID]],customers[Customer ID],customers[Email]))</f>
        <v/>
      </c>
      <c r="H958" t="str">
        <f>_xlfn.XLOOKUP(orders[[#This Row],[Customer ID]],customers[Customer ID],customers[Country])</f>
        <v>United States</v>
      </c>
      <c r="I958" t="str">
        <f>_xlfn.XLOOKUP(orders[[#This Row],[Product ID]],products[Product ID],products[Coffee Type])</f>
        <v>Robusta</v>
      </c>
      <c r="J958" t="str">
        <f>_xlfn.XLOOKUP(orders[[#This Row],[Product ID]],products[Product ID],products[Roast Type])</f>
        <v xml:space="preserve">Light </v>
      </c>
      <c r="K958" s="2">
        <f>_xlfn.XLOOKUP(orders[[#This Row],[Product ID]],products[Product ID],products[Size kg])</f>
        <v>2.5</v>
      </c>
      <c r="L958">
        <f>_xlfn.XLOOKUP(orders[[#This Row],[Product ID]],products[Product ID],products[Unit Price])</f>
        <v>27.484999999999999</v>
      </c>
      <c r="M958">
        <f>orders[[#This Row],[Unit Price]]*orders[[#This Row],[Quantity]]</f>
        <v>54.97</v>
      </c>
      <c r="N958">
        <f>_xlfn.XLOOKUP(orders[[#This Row],[Product ID]],products[Product ID],products[Profit]) * orders[[#This Row],[Quantity]]</f>
        <v>3.2982</v>
      </c>
    </row>
    <row r="959" spans="1:14" x14ac:dyDescent="0.3">
      <c r="A959" t="s">
        <v>6146</v>
      </c>
      <c r="B959" s="1">
        <v>43582</v>
      </c>
      <c r="C959" t="s">
        <v>4842</v>
      </c>
      <c r="D959" t="s">
        <v>5267</v>
      </c>
      <c r="E959">
        <v>1</v>
      </c>
      <c r="F959" t="str">
        <f>_xlfn.XLOOKUP(orders[[#This Row],[Customer ID]],customers[Customer ID],customers[Customer Name])</f>
        <v>Brenn Dundredge</v>
      </c>
      <c r="G959" t="str">
        <f>IF(_xlfn.XLOOKUP(orders[[#This Row],[Customer ID]],customers[Customer ID],customers[Email])=0,"",_xlfn.XLOOKUP(orders[[#This Row],[Customer ID]],customers[Customer ID],customers[Email]))</f>
        <v/>
      </c>
      <c r="H959" t="str">
        <f>_xlfn.XLOOKUP(orders[[#This Row],[Customer ID]],customers[Customer ID],customers[Country])</f>
        <v>United States</v>
      </c>
      <c r="I959" t="str">
        <f>_xlfn.XLOOKUP(orders[[#This Row],[Product ID]],products[Product ID],products[Coffee Type])</f>
        <v>Excelsa</v>
      </c>
      <c r="J959" t="str">
        <f>_xlfn.XLOOKUP(orders[[#This Row],[Product ID]],products[Product ID],products[Roast Type])</f>
        <v xml:space="preserve">Light </v>
      </c>
      <c r="K959" s="2">
        <f>_xlfn.XLOOKUP(orders[[#This Row],[Product ID]],products[Product ID],products[Size kg])</f>
        <v>1</v>
      </c>
      <c r="L959">
        <f>_xlfn.XLOOKUP(orders[[#This Row],[Product ID]],products[Product ID],products[Unit Price])</f>
        <v>14.85</v>
      </c>
      <c r="M959">
        <f>orders[[#This Row],[Unit Price]]*orders[[#This Row],[Quantity]]</f>
        <v>14.85</v>
      </c>
      <c r="N959">
        <f>_xlfn.XLOOKUP(orders[[#This Row],[Product ID]],products[Product ID],products[Profit]) * orders[[#This Row],[Quantity]]</f>
        <v>1.6335</v>
      </c>
    </row>
    <row r="960" spans="1:14" x14ac:dyDescent="0.3">
      <c r="A960" t="s">
        <v>6146</v>
      </c>
      <c r="B960" s="1">
        <v>43582</v>
      </c>
      <c r="C960" t="s">
        <v>4842</v>
      </c>
      <c r="D960" t="s">
        <v>5254</v>
      </c>
      <c r="E960">
        <v>2</v>
      </c>
      <c r="F960" t="str">
        <f>_xlfn.XLOOKUP(orders[[#This Row],[Customer ID]],customers[Customer ID],customers[Customer Name])</f>
        <v>Brenn Dundredge</v>
      </c>
      <c r="G960" t="str">
        <f>IF(_xlfn.XLOOKUP(orders[[#This Row],[Customer ID]],customers[Customer ID],customers[Email])=0,"",_xlfn.XLOOKUP(orders[[#This Row],[Customer ID]],customers[Customer ID],customers[Email]))</f>
        <v/>
      </c>
      <c r="H960" t="str">
        <f>_xlfn.XLOOKUP(orders[[#This Row],[Customer ID]],customers[Customer ID],customers[Country])</f>
        <v>United States</v>
      </c>
      <c r="I960" t="str">
        <f>_xlfn.XLOOKUP(orders[[#This Row],[Product ID]],products[Product ID],products[Coffee Type])</f>
        <v>Arabica</v>
      </c>
      <c r="J960" t="str">
        <f>_xlfn.XLOOKUP(orders[[#This Row],[Product ID]],products[Product ID],products[Roast Type])</f>
        <v xml:space="preserve">Light </v>
      </c>
      <c r="K960" s="2">
        <f>_xlfn.XLOOKUP(orders[[#This Row],[Product ID]],products[Product ID],products[Size kg])</f>
        <v>0.2</v>
      </c>
      <c r="L960">
        <f>_xlfn.XLOOKUP(orders[[#This Row],[Product ID]],products[Product ID],products[Unit Price])</f>
        <v>3.8849999999999998</v>
      </c>
      <c r="M960">
        <f>orders[[#This Row],[Unit Price]]*orders[[#This Row],[Quantity]]</f>
        <v>7.77</v>
      </c>
      <c r="N960">
        <f>_xlfn.XLOOKUP(orders[[#This Row],[Product ID]],products[Product ID],products[Profit]) * orders[[#This Row],[Quantity]]</f>
        <v>0.69920000000000004</v>
      </c>
    </row>
    <row r="961" spans="1:14" x14ac:dyDescent="0.3">
      <c r="A961" t="s">
        <v>6147</v>
      </c>
      <c r="B961" s="1">
        <v>44598</v>
      </c>
      <c r="C961" t="s">
        <v>4973</v>
      </c>
      <c r="D961" t="s">
        <v>5195</v>
      </c>
      <c r="E961">
        <v>5</v>
      </c>
      <c r="F961" t="str">
        <f>_xlfn.XLOOKUP(orders[[#This Row],[Customer ID]],customers[Customer ID],customers[Customer Name])</f>
        <v>Rhodie Strathern</v>
      </c>
      <c r="G961" t="str">
        <f>IF(_xlfn.XLOOKUP(orders[[#This Row],[Customer ID]],customers[Customer ID],customers[Email])=0,"",_xlfn.XLOOKUP(orders[[#This Row],[Customer ID]],customers[Customer ID],customers[Email]))</f>
        <v>rstrathernqn@devhub.com</v>
      </c>
      <c r="H961" t="str">
        <f>_xlfn.XLOOKUP(orders[[#This Row],[Customer ID]],customers[Customer ID],customers[Country])</f>
        <v>United States</v>
      </c>
      <c r="I961" t="str">
        <f>_xlfn.XLOOKUP(orders[[#This Row],[Product ID]],products[Product ID],products[Coffee Type])</f>
        <v>Liberica</v>
      </c>
      <c r="J961" t="str">
        <f>_xlfn.XLOOKUP(orders[[#This Row],[Product ID]],products[Product ID],products[Roast Type])</f>
        <v xml:space="preserve">Light </v>
      </c>
      <c r="K961" s="2">
        <f>_xlfn.XLOOKUP(orders[[#This Row],[Product ID]],products[Product ID],products[Size kg])</f>
        <v>0.2</v>
      </c>
      <c r="L961">
        <f>_xlfn.XLOOKUP(orders[[#This Row],[Product ID]],products[Product ID],products[Unit Price])</f>
        <v>4.7549999999999999</v>
      </c>
      <c r="M961">
        <f>orders[[#This Row],[Unit Price]]*orders[[#This Row],[Quantity]]</f>
        <v>23.774999999999999</v>
      </c>
      <c r="N961">
        <f>_xlfn.XLOOKUP(orders[[#This Row],[Product ID]],products[Product ID],products[Profit]) * orders[[#This Row],[Quantity]]</f>
        <v>3.0905</v>
      </c>
    </row>
    <row r="962" spans="1:14" x14ac:dyDescent="0.3">
      <c r="A962" t="s">
        <v>6148</v>
      </c>
      <c r="B962" s="1">
        <v>44591</v>
      </c>
      <c r="C962" t="s">
        <v>4977</v>
      </c>
      <c r="D962" t="s">
        <v>5264</v>
      </c>
      <c r="E962">
        <v>5</v>
      </c>
      <c r="F962" t="str">
        <f>_xlfn.XLOOKUP(orders[[#This Row],[Customer ID]],customers[Customer ID],customers[Customer Name])</f>
        <v>Chad Miguel</v>
      </c>
      <c r="G962" t="str">
        <f>IF(_xlfn.XLOOKUP(orders[[#This Row],[Customer ID]],customers[Customer ID],customers[Email])=0,"",_xlfn.XLOOKUP(orders[[#This Row],[Customer ID]],customers[Customer ID],customers[Email]))</f>
        <v>cmiguelqo@exblog.jp</v>
      </c>
      <c r="H962" t="str">
        <f>_xlfn.XLOOKUP(orders[[#This Row],[Customer ID]],customers[Customer ID],customers[Country])</f>
        <v>United States</v>
      </c>
      <c r="I962" t="str">
        <f>_xlfn.XLOOKUP(orders[[#This Row],[Product ID]],products[Product ID],products[Coffee Type])</f>
        <v>Liberica</v>
      </c>
      <c r="J962" t="str">
        <f>_xlfn.XLOOKUP(orders[[#This Row],[Product ID]],products[Product ID],products[Roast Type])</f>
        <v xml:space="preserve">Light </v>
      </c>
      <c r="K962" s="2">
        <f>_xlfn.XLOOKUP(orders[[#This Row],[Product ID]],products[Product ID],products[Size kg])</f>
        <v>1</v>
      </c>
      <c r="L962">
        <f>_xlfn.XLOOKUP(orders[[#This Row],[Product ID]],products[Product ID],products[Unit Price])</f>
        <v>15.85</v>
      </c>
      <c r="M962">
        <f>orders[[#This Row],[Unit Price]]*orders[[#This Row],[Quantity]]</f>
        <v>79.25</v>
      </c>
      <c r="N962">
        <f>_xlfn.XLOOKUP(orders[[#This Row],[Product ID]],products[Product ID],products[Profit]) * orders[[#This Row],[Quantity]]</f>
        <v>10.302500000000002</v>
      </c>
    </row>
    <row r="963" spans="1:14" x14ac:dyDescent="0.3">
      <c r="A963" t="s">
        <v>6149</v>
      </c>
      <c r="B963" s="1">
        <v>44158</v>
      </c>
      <c r="C963" t="s">
        <v>4982</v>
      </c>
      <c r="D963" t="s">
        <v>5256</v>
      </c>
      <c r="E963">
        <v>2</v>
      </c>
      <c r="F963" t="str">
        <f>_xlfn.XLOOKUP(orders[[#This Row],[Customer ID]],customers[Customer ID],customers[Customer Name])</f>
        <v>Florinda Matusovsky</v>
      </c>
      <c r="G963" t="str">
        <f>IF(_xlfn.XLOOKUP(orders[[#This Row],[Customer ID]],customers[Customer ID],customers[Email])=0,"",_xlfn.XLOOKUP(orders[[#This Row],[Customer ID]],customers[Customer ID],customers[Email]))</f>
        <v/>
      </c>
      <c r="H963" t="str">
        <f>_xlfn.XLOOKUP(orders[[#This Row],[Customer ID]],customers[Customer ID],customers[Country])</f>
        <v>United States</v>
      </c>
      <c r="I963" t="str">
        <f>_xlfn.XLOOKUP(orders[[#This Row],[Product ID]],products[Product ID],products[Coffee Type])</f>
        <v>Arabica</v>
      </c>
      <c r="J963" t="str">
        <f>_xlfn.XLOOKUP(orders[[#This Row],[Product ID]],products[Product ID],products[Roast Type])</f>
        <v xml:space="preserve">Dark </v>
      </c>
      <c r="K963" s="2">
        <f>_xlfn.XLOOKUP(orders[[#This Row],[Product ID]],products[Product ID],products[Size kg])</f>
        <v>2.5</v>
      </c>
      <c r="L963">
        <f>_xlfn.XLOOKUP(orders[[#This Row],[Product ID]],products[Product ID],products[Unit Price])</f>
        <v>22.885000000000002</v>
      </c>
      <c r="M963">
        <f>orders[[#This Row],[Unit Price]]*orders[[#This Row],[Quantity]]</f>
        <v>45.77</v>
      </c>
      <c r="N963">
        <f>_xlfn.XLOOKUP(orders[[#This Row],[Product ID]],products[Product ID],products[Profit]) * orders[[#This Row],[Quantity]]</f>
        <v>4.1192000000000002</v>
      </c>
    </row>
    <row r="964" spans="1:14" x14ac:dyDescent="0.3">
      <c r="A964" t="s">
        <v>6150</v>
      </c>
      <c r="B964" s="1">
        <v>44664</v>
      </c>
      <c r="C964" t="s">
        <v>4986</v>
      </c>
      <c r="D964" t="s">
        <v>5291</v>
      </c>
      <c r="E964">
        <v>1</v>
      </c>
      <c r="F964" t="str">
        <f>_xlfn.XLOOKUP(orders[[#This Row],[Customer ID]],customers[Customer ID],customers[Customer Name])</f>
        <v>Morly Rocks</v>
      </c>
      <c r="G964" t="str">
        <f>IF(_xlfn.XLOOKUP(orders[[#This Row],[Customer ID]],customers[Customer ID],customers[Email])=0,"",_xlfn.XLOOKUP(orders[[#This Row],[Customer ID]],customers[Customer ID],customers[Email]))</f>
        <v>mrocksqq@exblog.jp</v>
      </c>
      <c r="H964" t="str">
        <f>_xlfn.XLOOKUP(orders[[#This Row],[Customer ID]],customers[Customer ID],customers[Country])</f>
        <v>Ireland</v>
      </c>
      <c r="I964" t="str">
        <f>_xlfn.XLOOKUP(orders[[#This Row],[Product ID]],products[Product ID],products[Coffee Type])</f>
        <v>Robusta</v>
      </c>
      <c r="J964" t="str">
        <f>_xlfn.XLOOKUP(orders[[#This Row],[Product ID]],products[Product ID],products[Roast Type])</f>
        <v xml:space="preserve">Dark </v>
      </c>
      <c r="K964" s="2">
        <f>_xlfn.XLOOKUP(orders[[#This Row],[Product ID]],products[Product ID],products[Size kg])</f>
        <v>1</v>
      </c>
      <c r="L964">
        <f>_xlfn.XLOOKUP(orders[[#This Row],[Product ID]],products[Product ID],products[Unit Price])</f>
        <v>8.9499999999999993</v>
      </c>
      <c r="M964">
        <f>orders[[#This Row],[Unit Price]]*orders[[#This Row],[Quantity]]</f>
        <v>8.9499999999999993</v>
      </c>
      <c r="N964">
        <f>_xlfn.XLOOKUP(orders[[#This Row],[Product ID]],products[Product ID],products[Profit]) * orders[[#This Row],[Quantity]]</f>
        <v>0.53700000000000003</v>
      </c>
    </row>
    <row r="965" spans="1:14" x14ac:dyDescent="0.3">
      <c r="A965" t="s">
        <v>6151</v>
      </c>
      <c r="B965" s="1">
        <v>44203</v>
      </c>
      <c r="C965" t="s">
        <v>4992</v>
      </c>
      <c r="D965" t="s">
        <v>5197</v>
      </c>
      <c r="E965">
        <v>4</v>
      </c>
      <c r="F965" t="str">
        <f>_xlfn.XLOOKUP(orders[[#This Row],[Customer ID]],customers[Customer ID],customers[Customer Name])</f>
        <v>Yuri Burrells</v>
      </c>
      <c r="G965" t="str">
        <f>IF(_xlfn.XLOOKUP(orders[[#This Row],[Customer ID]],customers[Customer ID],customers[Email])=0,"",_xlfn.XLOOKUP(orders[[#This Row],[Customer ID]],customers[Customer ID],customers[Email]))</f>
        <v>yburrellsqr@vinaora.com</v>
      </c>
      <c r="H965" t="str">
        <f>_xlfn.XLOOKUP(orders[[#This Row],[Customer ID]],customers[Customer ID],customers[Country])</f>
        <v>United States</v>
      </c>
      <c r="I965" t="str">
        <f>_xlfn.XLOOKUP(orders[[#This Row],[Product ID]],products[Product ID],products[Coffee Type])</f>
        <v>Robusta</v>
      </c>
      <c r="J965" t="str">
        <f>_xlfn.XLOOKUP(orders[[#This Row],[Product ID]],products[Product ID],products[Roast Type])</f>
        <v xml:space="preserve">Medium </v>
      </c>
      <c r="K965" s="2">
        <f>_xlfn.XLOOKUP(orders[[#This Row],[Product ID]],products[Product ID],products[Size kg])</f>
        <v>0.5</v>
      </c>
      <c r="L965">
        <f>_xlfn.XLOOKUP(orders[[#This Row],[Product ID]],products[Product ID],products[Unit Price])</f>
        <v>5.97</v>
      </c>
      <c r="M965">
        <f>orders[[#This Row],[Unit Price]]*orders[[#This Row],[Quantity]]</f>
        <v>23.88</v>
      </c>
      <c r="N965">
        <f>_xlfn.XLOOKUP(orders[[#This Row],[Product ID]],products[Product ID],products[Profit]) * orders[[#This Row],[Quantity]]</f>
        <v>1.4328000000000001</v>
      </c>
    </row>
    <row r="966" spans="1:14" x14ac:dyDescent="0.3">
      <c r="A966" t="s">
        <v>6152</v>
      </c>
      <c r="B966" s="1">
        <v>43865</v>
      </c>
      <c r="C966" t="s">
        <v>4997</v>
      </c>
      <c r="D966" t="s">
        <v>5332</v>
      </c>
      <c r="E966">
        <v>5</v>
      </c>
      <c r="F966" t="str">
        <f>_xlfn.XLOOKUP(orders[[#This Row],[Customer ID]],customers[Customer ID],customers[Customer Name])</f>
        <v>Cleopatra Goodrum</v>
      </c>
      <c r="G966" t="str">
        <f>IF(_xlfn.XLOOKUP(orders[[#This Row],[Customer ID]],customers[Customer ID],customers[Email])=0,"",_xlfn.XLOOKUP(orders[[#This Row],[Customer ID]],customers[Customer ID],customers[Email]))</f>
        <v>cgoodrumqs@goodreads.com</v>
      </c>
      <c r="H966" t="str">
        <f>_xlfn.XLOOKUP(orders[[#This Row],[Customer ID]],customers[Customer ID],customers[Country])</f>
        <v>United States</v>
      </c>
      <c r="I966" t="str">
        <f>_xlfn.XLOOKUP(orders[[#This Row],[Product ID]],products[Product ID],products[Coffee Type])</f>
        <v>Excelsa</v>
      </c>
      <c r="J966" t="str">
        <f>_xlfn.XLOOKUP(orders[[#This Row],[Product ID]],products[Product ID],products[Roast Type])</f>
        <v xml:space="preserve">Light </v>
      </c>
      <c r="K966" s="2">
        <f>_xlfn.XLOOKUP(orders[[#This Row],[Product ID]],products[Product ID],products[Size kg])</f>
        <v>0.2</v>
      </c>
      <c r="L966">
        <f>_xlfn.XLOOKUP(orders[[#This Row],[Product ID]],products[Product ID],products[Unit Price])</f>
        <v>4.4550000000000001</v>
      </c>
      <c r="M966">
        <f>orders[[#This Row],[Unit Price]]*orders[[#This Row],[Quantity]]</f>
        <v>22.274999999999999</v>
      </c>
      <c r="N966">
        <f>_xlfn.XLOOKUP(orders[[#This Row],[Product ID]],products[Product ID],products[Profit]) * orders[[#This Row],[Quantity]]</f>
        <v>2.4500000000000002</v>
      </c>
    </row>
    <row r="967" spans="1:14" x14ac:dyDescent="0.3">
      <c r="A967" t="s">
        <v>6153</v>
      </c>
      <c r="B967" s="1">
        <v>43724</v>
      </c>
      <c r="C967" t="s">
        <v>5002</v>
      </c>
      <c r="D967" t="s">
        <v>5183</v>
      </c>
      <c r="E967">
        <v>3</v>
      </c>
      <c r="F967" t="str">
        <f>_xlfn.XLOOKUP(orders[[#This Row],[Customer ID]],customers[Customer ID],customers[Customer Name])</f>
        <v>Joey Jefferys</v>
      </c>
      <c r="G967" t="str">
        <f>IF(_xlfn.XLOOKUP(orders[[#This Row],[Customer ID]],customers[Customer ID],customers[Email])=0,"",_xlfn.XLOOKUP(orders[[#This Row],[Customer ID]],customers[Customer ID],customers[Email]))</f>
        <v>jjefferysqt@blog.com</v>
      </c>
      <c r="H967" t="str">
        <f>_xlfn.XLOOKUP(orders[[#This Row],[Customer ID]],customers[Customer ID],customers[Country])</f>
        <v>United States</v>
      </c>
      <c r="I967" t="str">
        <f>_xlfn.XLOOKUP(orders[[#This Row],[Product ID]],products[Product ID],products[Coffee Type])</f>
        <v>Robusta</v>
      </c>
      <c r="J967" t="str">
        <f>_xlfn.XLOOKUP(orders[[#This Row],[Product ID]],products[Product ID],products[Roast Type])</f>
        <v xml:space="preserve">Medium </v>
      </c>
      <c r="K967" s="2">
        <f>_xlfn.XLOOKUP(orders[[#This Row],[Product ID]],products[Product ID],products[Size kg])</f>
        <v>1</v>
      </c>
      <c r="L967">
        <f>_xlfn.XLOOKUP(orders[[#This Row],[Product ID]],products[Product ID],products[Unit Price])</f>
        <v>9.9499999999999993</v>
      </c>
      <c r="M967">
        <f>orders[[#This Row],[Unit Price]]*orders[[#This Row],[Quantity]]</f>
        <v>29.849999999999998</v>
      </c>
      <c r="N967">
        <f>_xlfn.XLOOKUP(orders[[#This Row],[Product ID]],products[Product ID],products[Profit]) * orders[[#This Row],[Quantity]]</f>
        <v>1.7909999999999999</v>
      </c>
    </row>
    <row r="968" spans="1:14" x14ac:dyDescent="0.3">
      <c r="A968" t="s">
        <v>6154</v>
      </c>
      <c r="B968" s="1">
        <v>43491</v>
      </c>
      <c r="C968" t="s">
        <v>5006</v>
      </c>
      <c r="D968" t="s">
        <v>5289</v>
      </c>
      <c r="E968">
        <v>6</v>
      </c>
      <c r="F968" t="str">
        <f>_xlfn.XLOOKUP(orders[[#This Row],[Customer ID]],customers[Customer ID],customers[Customer Name])</f>
        <v>Bearnard Wardell</v>
      </c>
      <c r="G968" t="str">
        <f>IF(_xlfn.XLOOKUP(orders[[#This Row],[Customer ID]],customers[Customer ID],customers[Email])=0,"",_xlfn.XLOOKUP(orders[[#This Row],[Customer ID]],customers[Customer ID],customers[Email]))</f>
        <v>bwardellqu@adobe.com</v>
      </c>
      <c r="H968" t="str">
        <f>_xlfn.XLOOKUP(orders[[#This Row],[Customer ID]],customers[Customer ID],customers[Country])</f>
        <v>United States</v>
      </c>
      <c r="I968" t="str">
        <f>_xlfn.XLOOKUP(orders[[#This Row],[Product ID]],products[Product ID],products[Coffee Type])</f>
        <v>Excelsa</v>
      </c>
      <c r="J968" t="str">
        <f>_xlfn.XLOOKUP(orders[[#This Row],[Product ID]],products[Product ID],products[Roast Type])</f>
        <v xml:space="preserve">Light </v>
      </c>
      <c r="K968" s="2">
        <f>_xlfn.XLOOKUP(orders[[#This Row],[Product ID]],products[Product ID],products[Size kg])</f>
        <v>0.5</v>
      </c>
      <c r="L968">
        <f>_xlfn.XLOOKUP(orders[[#This Row],[Product ID]],products[Product ID],products[Unit Price])</f>
        <v>8.91</v>
      </c>
      <c r="M968">
        <f>orders[[#This Row],[Unit Price]]*orders[[#This Row],[Quantity]]</f>
        <v>53.46</v>
      </c>
      <c r="N968">
        <f>_xlfn.XLOOKUP(orders[[#This Row],[Product ID]],products[Product ID],products[Profit]) * orders[[#This Row],[Quantity]]</f>
        <v>5.8805999999999994</v>
      </c>
    </row>
    <row r="969" spans="1:14" x14ac:dyDescent="0.3">
      <c r="A969" t="s">
        <v>6155</v>
      </c>
      <c r="B969" s="1">
        <v>44246</v>
      </c>
      <c r="C969" t="s">
        <v>5011</v>
      </c>
      <c r="D969" t="s">
        <v>5245</v>
      </c>
      <c r="E969">
        <v>1</v>
      </c>
      <c r="F969" t="str">
        <f>_xlfn.XLOOKUP(orders[[#This Row],[Customer ID]],customers[Customer ID],customers[Customer Name])</f>
        <v>Zeke Walisiak</v>
      </c>
      <c r="G969" t="str">
        <f>IF(_xlfn.XLOOKUP(orders[[#This Row],[Customer ID]],customers[Customer ID],customers[Email])=0,"",_xlfn.XLOOKUP(orders[[#This Row],[Customer ID]],customers[Customer ID],customers[Email]))</f>
        <v>zwalisiakqv@ucsd.edu</v>
      </c>
      <c r="H969" t="str">
        <f>_xlfn.XLOOKUP(orders[[#This Row],[Customer ID]],customers[Customer ID],customers[Country])</f>
        <v>Ireland</v>
      </c>
      <c r="I969" t="str">
        <f>_xlfn.XLOOKUP(orders[[#This Row],[Product ID]],products[Product ID],products[Coffee Type])</f>
        <v>Robusta</v>
      </c>
      <c r="J969" t="str">
        <f>_xlfn.XLOOKUP(orders[[#This Row],[Product ID]],products[Product ID],products[Roast Type])</f>
        <v xml:space="preserve">Dark </v>
      </c>
      <c r="K969" s="2">
        <f>_xlfn.XLOOKUP(orders[[#This Row],[Product ID]],products[Product ID],products[Size kg])</f>
        <v>0.2</v>
      </c>
      <c r="L969">
        <f>_xlfn.XLOOKUP(orders[[#This Row],[Product ID]],products[Product ID],products[Unit Price])</f>
        <v>2.6850000000000001</v>
      </c>
      <c r="M969">
        <f>orders[[#This Row],[Unit Price]]*orders[[#This Row],[Quantity]]</f>
        <v>2.6850000000000001</v>
      </c>
      <c r="N969">
        <f>_xlfn.XLOOKUP(orders[[#This Row],[Product ID]],products[Product ID],products[Profit]) * orders[[#This Row],[Quantity]]</f>
        <v>0.16109999999999999</v>
      </c>
    </row>
    <row r="970" spans="1:14" x14ac:dyDescent="0.3">
      <c r="A970" t="s">
        <v>6156</v>
      </c>
      <c r="B970" s="1">
        <v>44642</v>
      </c>
      <c r="C970" t="s">
        <v>5017</v>
      </c>
      <c r="D970" t="s">
        <v>5281</v>
      </c>
      <c r="E970">
        <v>2</v>
      </c>
      <c r="F970" t="str">
        <f>_xlfn.XLOOKUP(orders[[#This Row],[Customer ID]],customers[Customer ID],customers[Customer Name])</f>
        <v>Wiley Leopold</v>
      </c>
      <c r="G970" t="str">
        <f>IF(_xlfn.XLOOKUP(orders[[#This Row],[Customer ID]],customers[Customer ID],customers[Email])=0,"",_xlfn.XLOOKUP(orders[[#This Row],[Customer ID]],customers[Customer ID],customers[Email]))</f>
        <v>wleopoldqw@blogspot.com</v>
      </c>
      <c r="H970" t="str">
        <f>_xlfn.XLOOKUP(orders[[#This Row],[Customer ID]],customers[Customer ID],customers[Country])</f>
        <v>United States</v>
      </c>
      <c r="I970" t="str">
        <f>_xlfn.XLOOKUP(orders[[#This Row],[Product ID]],products[Product ID],products[Coffee Type])</f>
        <v>Robusta</v>
      </c>
      <c r="J970" t="str">
        <f>_xlfn.XLOOKUP(orders[[#This Row],[Product ID]],products[Product ID],products[Roast Type])</f>
        <v xml:space="preserve">Medium </v>
      </c>
      <c r="K970" s="2">
        <f>_xlfn.XLOOKUP(orders[[#This Row],[Product ID]],products[Product ID],products[Size kg])</f>
        <v>0.2</v>
      </c>
      <c r="L970">
        <f>_xlfn.XLOOKUP(orders[[#This Row],[Product ID]],products[Product ID],products[Unit Price])</f>
        <v>2.9849999999999999</v>
      </c>
      <c r="M970">
        <f>orders[[#This Row],[Unit Price]]*orders[[#This Row],[Quantity]]</f>
        <v>5.97</v>
      </c>
      <c r="N970">
        <f>_xlfn.XLOOKUP(orders[[#This Row],[Product ID]],products[Product ID],products[Profit]) * orders[[#This Row],[Quantity]]</f>
        <v>0.35820000000000002</v>
      </c>
    </row>
    <row r="971" spans="1:14" x14ac:dyDescent="0.3">
      <c r="A971" t="s">
        <v>6157</v>
      </c>
      <c r="B971" s="1">
        <v>43649</v>
      </c>
      <c r="C971" t="s">
        <v>5023</v>
      </c>
      <c r="D971" t="s">
        <v>5191</v>
      </c>
      <c r="E971">
        <v>1</v>
      </c>
      <c r="F971" t="str">
        <f>_xlfn.XLOOKUP(orders[[#This Row],[Customer ID]],customers[Customer ID],customers[Customer Name])</f>
        <v>Chiarra Shalders</v>
      </c>
      <c r="G971" t="str">
        <f>IF(_xlfn.XLOOKUP(orders[[#This Row],[Customer ID]],customers[Customer ID],customers[Email])=0,"",_xlfn.XLOOKUP(orders[[#This Row],[Customer ID]],customers[Customer ID],customers[Email]))</f>
        <v>cshaldersqx@cisco.com</v>
      </c>
      <c r="H971" t="str">
        <f>_xlfn.XLOOKUP(orders[[#This Row],[Customer ID]],customers[Customer ID],customers[Country])</f>
        <v>United States</v>
      </c>
      <c r="I971" t="str">
        <f>_xlfn.XLOOKUP(orders[[#This Row],[Product ID]],products[Product ID],products[Coffee Type])</f>
        <v>Liberica</v>
      </c>
      <c r="J971" t="str">
        <f>_xlfn.XLOOKUP(orders[[#This Row],[Product ID]],products[Product ID],products[Roast Type])</f>
        <v xml:space="preserve">Dark </v>
      </c>
      <c r="K971" s="2">
        <f>_xlfn.XLOOKUP(orders[[#This Row],[Product ID]],products[Product ID],products[Size kg])</f>
        <v>1</v>
      </c>
      <c r="L971">
        <f>_xlfn.XLOOKUP(orders[[#This Row],[Product ID]],products[Product ID],products[Unit Price])</f>
        <v>12.95</v>
      </c>
      <c r="M971">
        <f>orders[[#This Row],[Unit Price]]*orders[[#This Row],[Quantity]]</f>
        <v>12.95</v>
      </c>
      <c r="N971">
        <f>_xlfn.XLOOKUP(orders[[#This Row],[Product ID]],products[Product ID],products[Profit]) * orders[[#This Row],[Quantity]]</f>
        <v>1.6835</v>
      </c>
    </row>
    <row r="972" spans="1:14" x14ac:dyDescent="0.3">
      <c r="A972" t="s">
        <v>6158</v>
      </c>
      <c r="B972" s="1">
        <v>43729</v>
      </c>
      <c r="C972" t="s">
        <v>5028</v>
      </c>
      <c r="D972" t="s">
        <v>5184</v>
      </c>
      <c r="E972">
        <v>1</v>
      </c>
      <c r="F972" t="str">
        <f>_xlfn.XLOOKUP(orders[[#This Row],[Customer ID]],customers[Customer ID],customers[Customer Name])</f>
        <v>Sharl Southerill</v>
      </c>
      <c r="G972" t="str">
        <f>IF(_xlfn.XLOOKUP(orders[[#This Row],[Customer ID]],customers[Customer ID],customers[Email])=0,"",_xlfn.XLOOKUP(orders[[#This Row],[Customer ID]],customers[Customer ID],customers[Email]))</f>
        <v/>
      </c>
      <c r="H972" t="str">
        <f>_xlfn.XLOOKUP(orders[[#This Row],[Customer ID]],customers[Customer ID],customers[Country])</f>
        <v>United States</v>
      </c>
      <c r="I972" t="str">
        <f>_xlfn.XLOOKUP(orders[[#This Row],[Product ID]],products[Product ID],products[Coffee Type])</f>
        <v>Excelsa</v>
      </c>
      <c r="J972" t="str">
        <f>_xlfn.XLOOKUP(orders[[#This Row],[Product ID]],products[Product ID],products[Roast Type])</f>
        <v xml:space="preserve">Medium </v>
      </c>
      <c r="K972" s="2">
        <f>_xlfn.XLOOKUP(orders[[#This Row],[Product ID]],products[Product ID],products[Size kg])</f>
        <v>0.5</v>
      </c>
      <c r="L972">
        <f>_xlfn.XLOOKUP(orders[[#This Row],[Product ID]],products[Product ID],products[Unit Price])</f>
        <v>8.25</v>
      </c>
      <c r="M972">
        <f>orders[[#This Row],[Unit Price]]*orders[[#This Row],[Quantity]]</f>
        <v>8.25</v>
      </c>
      <c r="N972">
        <f>_xlfn.XLOOKUP(orders[[#This Row],[Product ID]],products[Product ID],products[Profit]) * orders[[#This Row],[Quantity]]</f>
        <v>0.90749999999999997</v>
      </c>
    </row>
    <row r="973" spans="1:14" x14ac:dyDescent="0.3">
      <c r="A973" t="s">
        <v>6159</v>
      </c>
      <c r="B973" s="1">
        <v>43703</v>
      </c>
      <c r="C973" t="s">
        <v>5032</v>
      </c>
      <c r="D973" t="s">
        <v>5306</v>
      </c>
      <c r="E973">
        <v>5</v>
      </c>
      <c r="F973" t="str">
        <f>_xlfn.XLOOKUP(orders[[#This Row],[Customer ID]],customers[Customer ID],customers[Customer Name])</f>
        <v>Noni Furber</v>
      </c>
      <c r="G973" t="str">
        <f>IF(_xlfn.XLOOKUP(orders[[#This Row],[Customer ID]],customers[Customer ID],customers[Email])=0,"",_xlfn.XLOOKUP(orders[[#This Row],[Customer ID]],customers[Customer ID],customers[Email]))</f>
        <v>nfurberqz@jugem.jp</v>
      </c>
      <c r="H973" t="str">
        <f>_xlfn.XLOOKUP(orders[[#This Row],[Customer ID]],customers[Customer ID],customers[Country])</f>
        <v>United States</v>
      </c>
      <c r="I973" t="str">
        <f>_xlfn.XLOOKUP(orders[[#This Row],[Product ID]],products[Product ID],products[Coffee Type])</f>
        <v>Arabica</v>
      </c>
      <c r="J973" t="str">
        <f>_xlfn.XLOOKUP(orders[[#This Row],[Product ID]],products[Product ID],products[Roast Type])</f>
        <v xml:space="preserve">Light </v>
      </c>
      <c r="K973" s="2">
        <f>_xlfn.XLOOKUP(orders[[#This Row],[Product ID]],products[Product ID],products[Size kg])</f>
        <v>2.5</v>
      </c>
      <c r="L973">
        <f>_xlfn.XLOOKUP(orders[[#This Row],[Product ID]],products[Product ID],products[Unit Price])</f>
        <v>29.785</v>
      </c>
      <c r="M973">
        <f>orders[[#This Row],[Unit Price]]*orders[[#This Row],[Quantity]]</f>
        <v>148.92500000000001</v>
      </c>
      <c r="N973">
        <f>_xlfn.XLOOKUP(orders[[#This Row],[Product ID]],products[Product ID],products[Profit]) * orders[[#This Row],[Quantity]]</f>
        <v>13.403</v>
      </c>
    </row>
    <row r="974" spans="1:14" x14ac:dyDescent="0.3">
      <c r="A974" t="s">
        <v>6160</v>
      </c>
      <c r="B974" s="1">
        <v>44411</v>
      </c>
      <c r="C974" t="s">
        <v>5037</v>
      </c>
      <c r="D974" t="s">
        <v>5306</v>
      </c>
      <c r="E974">
        <v>3</v>
      </c>
      <c r="F974" t="str">
        <f>_xlfn.XLOOKUP(orders[[#This Row],[Customer ID]],customers[Customer ID],customers[Customer Name])</f>
        <v>Dinah Crutcher</v>
      </c>
      <c r="G974" t="str">
        <f>IF(_xlfn.XLOOKUP(orders[[#This Row],[Customer ID]],customers[Customer ID],customers[Email])=0,"",_xlfn.XLOOKUP(orders[[#This Row],[Customer ID]],customers[Customer ID],customers[Email]))</f>
        <v/>
      </c>
      <c r="H974" t="str">
        <f>_xlfn.XLOOKUP(orders[[#This Row],[Customer ID]],customers[Customer ID],customers[Country])</f>
        <v>Ireland</v>
      </c>
      <c r="I974" t="str">
        <f>_xlfn.XLOOKUP(orders[[#This Row],[Product ID]],products[Product ID],products[Coffee Type])</f>
        <v>Arabica</v>
      </c>
      <c r="J974" t="str">
        <f>_xlfn.XLOOKUP(orders[[#This Row],[Product ID]],products[Product ID],products[Roast Type])</f>
        <v xml:space="preserve">Light </v>
      </c>
      <c r="K974" s="2">
        <f>_xlfn.XLOOKUP(orders[[#This Row],[Product ID]],products[Product ID],products[Size kg])</f>
        <v>2.5</v>
      </c>
      <c r="L974">
        <f>_xlfn.XLOOKUP(orders[[#This Row],[Product ID]],products[Product ID],products[Unit Price])</f>
        <v>29.785</v>
      </c>
      <c r="M974">
        <f>orders[[#This Row],[Unit Price]]*orders[[#This Row],[Quantity]]</f>
        <v>89.355000000000004</v>
      </c>
      <c r="N974">
        <f>_xlfn.XLOOKUP(orders[[#This Row],[Product ID]],products[Product ID],products[Profit]) * orders[[#This Row],[Quantity]]</f>
        <v>8.0418000000000003</v>
      </c>
    </row>
    <row r="975" spans="1:14" x14ac:dyDescent="0.3">
      <c r="A975" t="s">
        <v>6161</v>
      </c>
      <c r="B975" s="1">
        <v>44493</v>
      </c>
      <c r="C975" t="s">
        <v>5041</v>
      </c>
      <c r="D975" t="s">
        <v>5242</v>
      </c>
      <c r="E975">
        <v>6</v>
      </c>
      <c r="F975" t="str">
        <f>_xlfn.XLOOKUP(orders[[#This Row],[Customer ID]],customers[Customer ID],customers[Customer Name])</f>
        <v>Charlean Keave</v>
      </c>
      <c r="G975" t="str">
        <f>IF(_xlfn.XLOOKUP(orders[[#This Row],[Customer ID]],customers[Customer ID],customers[Email])=0,"",_xlfn.XLOOKUP(orders[[#This Row],[Customer ID]],customers[Customer ID],customers[Email]))</f>
        <v>ckeaver1@ucoz.com</v>
      </c>
      <c r="H975" t="str">
        <f>_xlfn.XLOOKUP(orders[[#This Row],[Customer ID]],customers[Customer ID],customers[Country])</f>
        <v>United States</v>
      </c>
      <c r="I975" t="str">
        <f>_xlfn.XLOOKUP(orders[[#This Row],[Product ID]],products[Product ID],products[Coffee Type])</f>
        <v>Liberica</v>
      </c>
      <c r="J975" t="str">
        <f>_xlfn.XLOOKUP(orders[[#This Row],[Product ID]],products[Product ID],products[Roast Type])</f>
        <v xml:space="preserve">Medium </v>
      </c>
      <c r="K975" s="2">
        <f>_xlfn.XLOOKUP(orders[[#This Row],[Product ID]],products[Product ID],products[Size kg])</f>
        <v>1</v>
      </c>
      <c r="L975">
        <f>_xlfn.XLOOKUP(orders[[#This Row],[Product ID]],products[Product ID],products[Unit Price])</f>
        <v>14.55</v>
      </c>
      <c r="M975">
        <f>orders[[#This Row],[Unit Price]]*orders[[#This Row],[Quantity]]</f>
        <v>87.300000000000011</v>
      </c>
      <c r="N975">
        <f>_xlfn.XLOOKUP(orders[[#This Row],[Product ID]],products[Product ID],products[Profit]) * orders[[#This Row],[Quantity]]</f>
        <v>11.349</v>
      </c>
    </row>
    <row r="976" spans="1:14" x14ac:dyDescent="0.3">
      <c r="A976" t="s">
        <v>6162</v>
      </c>
      <c r="B976" s="1">
        <v>43556</v>
      </c>
      <c r="C976" t="s">
        <v>5046</v>
      </c>
      <c r="D976" t="s">
        <v>5272</v>
      </c>
      <c r="E976">
        <v>1</v>
      </c>
      <c r="F976" t="str">
        <f>_xlfn.XLOOKUP(orders[[#This Row],[Customer ID]],customers[Customer ID],customers[Customer Name])</f>
        <v>Sada Roseborough</v>
      </c>
      <c r="G976" t="str">
        <f>IF(_xlfn.XLOOKUP(orders[[#This Row],[Customer ID]],customers[Customer ID],customers[Email])=0,"",_xlfn.XLOOKUP(orders[[#This Row],[Customer ID]],customers[Customer ID],customers[Email]))</f>
        <v>sroseboroughr2@virginia.edu</v>
      </c>
      <c r="H976" t="str">
        <f>_xlfn.XLOOKUP(orders[[#This Row],[Customer ID]],customers[Customer ID],customers[Country])</f>
        <v>United States</v>
      </c>
      <c r="I976" t="str">
        <f>_xlfn.XLOOKUP(orders[[#This Row],[Product ID]],products[Product ID],products[Coffee Type])</f>
        <v>Robusta</v>
      </c>
      <c r="J976" t="str">
        <f>_xlfn.XLOOKUP(orders[[#This Row],[Product ID]],products[Product ID],products[Roast Type])</f>
        <v xml:space="preserve">Dark </v>
      </c>
      <c r="K976" s="2">
        <f>_xlfn.XLOOKUP(orders[[#This Row],[Product ID]],products[Product ID],products[Size kg])</f>
        <v>0.5</v>
      </c>
      <c r="L976">
        <f>_xlfn.XLOOKUP(orders[[#This Row],[Product ID]],products[Product ID],products[Unit Price])</f>
        <v>5.37</v>
      </c>
      <c r="M976">
        <f>orders[[#This Row],[Unit Price]]*orders[[#This Row],[Quantity]]</f>
        <v>5.37</v>
      </c>
      <c r="N976">
        <f>_xlfn.XLOOKUP(orders[[#This Row],[Product ID]],products[Product ID],products[Profit]) * orders[[#This Row],[Quantity]]</f>
        <v>0.32219999999999999</v>
      </c>
    </row>
    <row r="977" spans="1:14" x14ac:dyDescent="0.3">
      <c r="A977" t="s">
        <v>6163</v>
      </c>
      <c r="B977" s="1">
        <v>44538</v>
      </c>
      <c r="C977" t="s">
        <v>5051</v>
      </c>
      <c r="D977" t="s">
        <v>5217</v>
      </c>
      <c r="E977">
        <v>3</v>
      </c>
      <c r="F977" t="str">
        <f>_xlfn.XLOOKUP(orders[[#This Row],[Customer ID]],customers[Customer ID],customers[Customer Name])</f>
        <v>Clayton Kingwell</v>
      </c>
      <c r="G977" t="str">
        <f>IF(_xlfn.XLOOKUP(orders[[#This Row],[Customer ID]],customers[Customer ID],customers[Email])=0,"",_xlfn.XLOOKUP(orders[[#This Row],[Customer ID]],customers[Customer ID],customers[Email]))</f>
        <v>ckingwellr3@squarespace.com</v>
      </c>
      <c r="H977" t="str">
        <f>_xlfn.XLOOKUP(orders[[#This Row],[Customer ID]],customers[Customer ID],customers[Country])</f>
        <v>Ireland</v>
      </c>
      <c r="I977" t="str">
        <f>_xlfn.XLOOKUP(orders[[#This Row],[Product ID]],products[Product ID],products[Coffee Type])</f>
        <v>Arabica</v>
      </c>
      <c r="J977" t="str">
        <f>_xlfn.XLOOKUP(orders[[#This Row],[Product ID]],products[Product ID],products[Roast Type])</f>
        <v xml:space="preserve">Dark </v>
      </c>
      <c r="K977" s="2">
        <f>_xlfn.XLOOKUP(orders[[#This Row],[Product ID]],products[Product ID],products[Size kg])</f>
        <v>0.2</v>
      </c>
      <c r="L977">
        <f>_xlfn.XLOOKUP(orders[[#This Row],[Product ID]],products[Product ID],products[Unit Price])</f>
        <v>2.9849999999999999</v>
      </c>
      <c r="M977">
        <f>orders[[#This Row],[Unit Price]]*orders[[#This Row],[Quantity]]</f>
        <v>8.9550000000000001</v>
      </c>
      <c r="N977">
        <f>_xlfn.XLOOKUP(orders[[#This Row],[Product ID]],products[Product ID],products[Profit]) * orders[[#This Row],[Quantity]]</f>
        <v>0.80580000000000007</v>
      </c>
    </row>
    <row r="978" spans="1:14" x14ac:dyDescent="0.3">
      <c r="A978" t="s">
        <v>6164</v>
      </c>
      <c r="B978" s="1">
        <v>43643</v>
      </c>
      <c r="C978" t="s">
        <v>5057</v>
      </c>
      <c r="D978" t="s">
        <v>5189</v>
      </c>
      <c r="E978">
        <v>5</v>
      </c>
      <c r="F978" t="str">
        <f>_xlfn.XLOOKUP(orders[[#This Row],[Customer ID]],customers[Customer ID],customers[Customer Name])</f>
        <v>Kacy Canto</v>
      </c>
      <c r="G978" t="str">
        <f>IF(_xlfn.XLOOKUP(orders[[#This Row],[Customer ID]],customers[Customer ID],customers[Email])=0,"",_xlfn.XLOOKUP(orders[[#This Row],[Customer ID]],customers[Customer ID],customers[Email]))</f>
        <v>kcantor4@gmpg.org</v>
      </c>
      <c r="H978" t="str">
        <f>_xlfn.XLOOKUP(orders[[#This Row],[Customer ID]],customers[Customer ID],customers[Country])</f>
        <v>United States</v>
      </c>
      <c r="I978" t="str">
        <f>_xlfn.XLOOKUP(orders[[#This Row],[Product ID]],products[Product ID],products[Coffee Type])</f>
        <v>Robusta</v>
      </c>
      <c r="J978" t="str">
        <f>_xlfn.XLOOKUP(orders[[#This Row],[Product ID]],products[Product ID],products[Roast Type])</f>
        <v xml:space="preserve">Light </v>
      </c>
      <c r="K978" s="2">
        <f>_xlfn.XLOOKUP(orders[[#This Row],[Product ID]],products[Product ID],products[Size kg])</f>
        <v>2.5</v>
      </c>
      <c r="L978">
        <f>_xlfn.XLOOKUP(orders[[#This Row],[Product ID]],products[Product ID],products[Unit Price])</f>
        <v>27.484999999999999</v>
      </c>
      <c r="M978">
        <f>orders[[#This Row],[Unit Price]]*orders[[#This Row],[Quantity]]</f>
        <v>137.42500000000001</v>
      </c>
      <c r="N978">
        <f>_xlfn.XLOOKUP(orders[[#This Row],[Product ID]],products[Product ID],products[Profit]) * orders[[#This Row],[Quantity]]</f>
        <v>8.2454999999999998</v>
      </c>
    </row>
    <row r="979" spans="1:14" x14ac:dyDescent="0.3">
      <c r="A979" t="s">
        <v>6165</v>
      </c>
      <c r="B979" s="1">
        <v>44026</v>
      </c>
      <c r="C979" t="s">
        <v>5062</v>
      </c>
      <c r="D979" t="s">
        <v>5297</v>
      </c>
      <c r="E979">
        <v>5</v>
      </c>
      <c r="F979" t="str">
        <f>_xlfn.XLOOKUP(orders[[#This Row],[Customer ID]],customers[Customer ID],customers[Customer Name])</f>
        <v>Mab Blakemore</v>
      </c>
      <c r="G979" t="str">
        <f>IF(_xlfn.XLOOKUP(orders[[#This Row],[Customer ID]],customers[Customer ID],customers[Email])=0,"",_xlfn.XLOOKUP(orders[[#This Row],[Customer ID]],customers[Customer ID],customers[Email]))</f>
        <v>mblakemorer5@nsw.gov.au</v>
      </c>
      <c r="H979" t="str">
        <f>_xlfn.XLOOKUP(orders[[#This Row],[Customer ID]],customers[Customer ID],customers[Country])</f>
        <v>United States</v>
      </c>
      <c r="I979" t="str">
        <f>_xlfn.XLOOKUP(orders[[#This Row],[Product ID]],products[Product ID],products[Coffee Type])</f>
        <v>Robusta</v>
      </c>
      <c r="J979" t="str">
        <f>_xlfn.XLOOKUP(orders[[#This Row],[Product ID]],products[Product ID],products[Roast Type])</f>
        <v xml:space="preserve">Light </v>
      </c>
      <c r="K979" s="2">
        <f>_xlfn.XLOOKUP(orders[[#This Row],[Product ID]],products[Product ID],products[Size kg])</f>
        <v>1</v>
      </c>
      <c r="L979">
        <f>_xlfn.XLOOKUP(orders[[#This Row],[Product ID]],products[Product ID],products[Unit Price])</f>
        <v>11.95</v>
      </c>
      <c r="M979">
        <f>orders[[#This Row],[Unit Price]]*orders[[#This Row],[Quantity]]</f>
        <v>59.75</v>
      </c>
      <c r="N979">
        <f>_xlfn.XLOOKUP(orders[[#This Row],[Product ID]],products[Product ID],products[Profit]) * orders[[#This Row],[Quantity]]</f>
        <v>3.585</v>
      </c>
    </row>
    <row r="980" spans="1:14" x14ac:dyDescent="0.3">
      <c r="A980" t="s">
        <v>6166</v>
      </c>
      <c r="B980" s="1">
        <v>43913</v>
      </c>
      <c r="C980" t="s">
        <v>5041</v>
      </c>
      <c r="D980" t="s">
        <v>5299</v>
      </c>
      <c r="E980">
        <v>3</v>
      </c>
      <c r="F980" t="str">
        <f>_xlfn.XLOOKUP(orders[[#This Row],[Customer ID]],customers[Customer ID],customers[Customer Name])</f>
        <v>Charlean Keave</v>
      </c>
      <c r="G980" t="str">
        <f>IF(_xlfn.XLOOKUP(orders[[#This Row],[Customer ID]],customers[Customer ID],customers[Email])=0,"",_xlfn.XLOOKUP(orders[[#This Row],[Customer ID]],customers[Customer ID],customers[Email]))</f>
        <v>ckeaver1@ucoz.com</v>
      </c>
      <c r="H980" t="str">
        <f>_xlfn.XLOOKUP(orders[[#This Row],[Customer ID]],customers[Customer ID],customers[Country])</f>
        <v>United States</v>
      </c>
      <c r="I980" t="str">
        <f>_xlfn.XLOOKUP(orders[[#This Row],[Product ID]],products[Product ID],products[Coffee Type])</f>
        <v>Arabica</v>
      </c>
      <c r="J980" t="str">
        <f>_xlfn.XLOOKUP(orders[[#This Row],[Product ID]],products[Product ID],products[Roast Type])</f>
        <v xml:space="preserve">Light </v>
      </c>
      <c r="K980" s="2">
        <f>_xlfn.XLOOKUP(orders[[#This Row],[Product ID]],products[Product ID],products[Size kg])</f>
        <v>0.5</v>
      </c>
      <c r="L980">
        <f>_xlfn.XLOOKUP(orders[[#This Row],[Product ID]],products[Product ID],products[Unit Price])</f>
        <v>7.77</v>
      </c>
      <c r="M980">
        <f>orders[[#This Row],[Unit Price]]*orders[[#This Row],[Quantity]]</f>
        <v>23.31</v>
      </c>
      <c r="N980">
        <f>_xlfn.XLOOKUP(orders[[#This Row],[Product ID]],products[Product ID],products[Profit]) * orders[[#This Row],[Quantity]]</f>
        <v>2.0979000000000001</v>
      </c>
    </row>
    <row r="981" spans="1:14" x14ac:dyDescent="0.3">
      <c r="A981" t="s">
        <v>6167</v>
      </c>
      <c r="B981" s="1">
        <v>43856</v>
      </c>
      <c r="C981" t="s">
        <v>5072</v>
      </c>
      <c r="D981" t="s">
        <v>5272</v>
      </c>
      <c r="E981">
        <v>2</v>
      </c>
      <c r="F981" t="str">
        <f>_xlfn.XLOOKUP(orders[[#This Row],[Customer ID]],customers[Customer ID],customers[Customer Name])</f>
        <v>Javier Causnett</v>
      </c>
      <c r="G981" t="str">
        <f>IF(_xlfn.XLOOKUP(orders[[#This Row],[Customer ID]],customers[Customer ID],customers[Email])=0,"",_xlfn.XLOOKUP(orders[[#This Row],[Customer ID]],customers[Customer ID],customers[Email]))</f>
        <v/>
      </c>
      <c r="H981" t="str">
        <f>_xlfn.XLOOKUP(orders[[#This Row],[Customer ID]],customers[Customer ID],customers[Country])</f>
        <v>United States</v>
      </c>
      <c r="I981" t="str">
        <f>_xlfn.XLOOKUP(orders[[#This Row],[Product ID]],products[Product ID],products[Coffee Type])</f>
        <v>Robusta</v>
      </c>
      <c r="J981" t="str">
        <f>_xlfn.XLOOKUP(orders[[#This Row],[Product ID]],products[Product ID],products[Roast Type])</f>
        <v xml:space="preserve">Dark </v>
      </c>
      <c r="K981" s="2">
        <f>_xlfn.XLOOKUP(orders[[#This Row],[Product ID]],products[Product ID],products[Size kg])</f>
        <v>0.5</v>
      </c>
      <c r="L981">
        <f>_xlfn.XLOOKUP(orders[[#This Row],[Product ID]],products[Product ID],products[Unit Price])</f>
        <v>5.37</v>
      </c>
      <c r="M981">
        <f>orders[[#This Row],[Unit Price]]*orders[[#This Row],[Quantity]]</f>
        <v>10.74</v>
      </c>
      <c r="N981">
        <f>_xlfn.XLOOKUP(orders[[#This Row],[Product ID]],products[Product ID],products[Profit]) * orders[[#This Row],[Quantity]]</f>
        <v>0.64439999999999997</v>
      </c>
    </row>
    <row r="982" spans="1:14" x14ac:dyDescent="0.3">
      <c r="A982" t="s">
        <v>6168</v>
      </c>
      <c r="B982" s="1">
        <v>43982</v>
      </c>
      <c r="C982" t="s">
        <v>5077</v>
      </c>
      <c r="D982" t="s">
        <v>5471</v>
      </c>
      <c r="E982">
        <v>6</v>
      </c>
      <c r="F982" t="str">
        <f>_xlfn.XLOOKUP(orders[[#This Row],[Customer ID]],customers[Customer ID],customers[Customer Name])</f>
        <v>Demetris Micheli</v>
      </c>
      <c r="G982" t="str">
        <f>IF(_xlfn.XLOOKUP(orders[[#This Row],[Customer ID]],customers[Customer ID],customers[Email])=0,"",_xlfn.XLOOKUP(orders[[#This Row],[Customer ID]],customers[Customer ID],customers[Email]))</f>
        <v/>
      </c>
      <c r="H982" t="str">
        <f>_xlfn.XLOOKUP(orders[[#This Row],[Customer ID]],customers[Customer ID],customers[Country])</f>
        <v>United States</v>
      </c>
      <c r="I982" t="str">
        <f>_xlfn.XLOOKUP(orders[[#This Row],[Product ID]],products[Product ID],products[Coffee Type])</f>
        <v>Excelsa</v>
      </c>
      <c r="J982" t="str">
        <f>_xlfn.XLOOKUP(orders[[#This Row],[Product ID]],products[Product ID],products[Roast Type])</f>
        <v xml:space="preserve">Dark </v>
      </c>
      <c r="K982" s="2">
        <f>_xlfn.XLOOKUP(orders[[#This Row],[Product ID]],products[Product ID],products[Size kg])</f>
        <v>2.5</v>
      </c>
      <c r="L982">
        <f>_xlfn.XLOOKUP(orders[[#This Row],[Product ID]],products[Product ID],products[Unit Price])</f>
        <v>27.945</v>
      </c>
      <c r="M982">
        <f>orders[[#This Row],[Unit Price]]*orders[[#This Row],[Quantity]]</f>
        <v>167.67000000000002</v>
      </c>
      <c r="N982">
        <f>_xlfn.XLOOKUP(orders[[#This Row],[Product ID]],products[Product ID],products[Profit]) * orders[[#This Row],[Quantity]]</f>
        <v>18.443999999999999</v>
      </c>
    </row>
    <row r="983" spans="1:14" x14ac:dyDescent="0.3">
      <c r="A983" t="s">
        <v>6169</v>
      </c>
      <c r="B983" s="1">
        <v>44397</v>
      </c>
      <c r="C983" t="s">
        <v>5081</v>
      </c>
      <c r="D983" t="s">
        <v>5215</v>
      </c>
      <c r="E983">
        <v>6</v>
      </c>
      <c r="F983" t="str">
        <f>_xlfn.XLOOKUP(orders[[#This Row],[Customer ID]],customers[Customer ID],customers[Customer Name])</f>
        <v>Chloette Bernardot</v>
      </c>
      <c r="G983" t="str">
        <f>IF(_xlfn.XLOOKUP(orders[[#This Row],[Customer ID]],customers[Customer ID],customers[Email])=0,"",_xlfn.XLOOKUP(orders[[#This Row],[Customer ID]],customers[Customer ID],customers[Email]))</f>
        <v>cbernardotr9@wix.com</v>
      </c>
      <c r="H983" t="str">
        <f>_xlfn.XLOOKUP(orders[[#This Row],[Customer ID]],customers[Customer ID],customers[Country])</f>
        <v>United States</v>
      </c>
      <c r="I983" t="str">
        <f>_xlfn.XLOOKUP(orders[[#This Row],[Product ID]],products[Product ID],products[Coffee Type])</f>
        <v>Excelsa</v>
      </c>
      <c r="J983" t="str">
        <f>_xlfn.XLOOKUP(orders[[#This Row],[Product ID]],products[Product ID],products[Roast Type])</f>
        <v xml:space="preserve">Dark </v>
      </c>
      <c r="K983" s="2">
        <f>_xlfn.XLOOKUP(orders[[#This Row],[Product ID]],products[Product ID],products[Size kg])</f>
        <v>0.2</v>
      </c>
      <c r="L983">
        <f>_xlfn.XLOOKUP(orders[[#This Row],[Product ID]],products[Product ID],products[Unit Price])</f>
        <v>3.645</v>
      </c>
      <c r="M983">
        <f>orders[[#This Row],[Unit Price]]*orders[[#This Row],[Quantity]]</f>
        <v>21.87</v>
      </c>
      <c r="N983">
        <f>_xlfn.XLOOKUP(orders[[#This Row],[Product ID]],products[Product ID],products[Profit]) * orders[[#This Row],[Quantity]]</f>
        <v>2.4060000000000001</v>
      </c>
    </row>
    <row r="984" spans="1:14" x14ac:dyDescent="0.3">
      <c r="A984" t="s">
        <v>6170</v>
      </c>
      <c r="B984" s="1">
        <v>44785</v>
      </c>
      <c r="C984" t="s">
        <v>5087</v>
      </c>
      <c r="D984" t="s">
        <v>5297</v>
      </c>
      <c r="E984">
        <v>2</v>
      </c>
      <c r="F984" t="str">
        <f>_xlfn.XLOOKUP(orders[[#This Row],[Customer ID]],customers[Customer ID],customers[Customer Name])</f>
        <v>Kim Kemery</v>
      </c>
      <c r="G984" t="str">
        <f>IF(_xlfn.XLOOKUP(orders[[#This Row],[Customer ID]],customers[Customer ID],customers[Email])=0,"",_xlfn.XLOOKUP(orders[[#This Row],[Customer ID]],customers[Customer ID],customers[Email]))</f>
        <v>kkemeryra@t.co</v>
      </c>
      <c r="H984" t="str">
        <f>_xlfn.XLOOKUP(orders[[#This Row],[Customer ID]],customers[Customer ID],customers[Country])</f>
        <v>United States</v>
      </c>
      <c r="I984" t="str">
        <f>_xlfn.XLOOKUP(orders[[#This Row],[Product ID]],products[Product ID],products[Coffee Type])</f>
        <v>Robusta</v>
      </c>
      <c r="J984" t="str">
        <f>_xlfn.XLOOKUP(orders[[#This Row],[Product ID]],products[Product ID],products[Roast Type])</f>
        <v xml:space="preserve">Light </v>
      </c>
      <c r="K984" s="2">
        <f>_xlfn.XLOOKUP(orders[[#This Row],[Product ID]],products[Product ID],products[Size kg])</f>
        <v>1</v>
      </c>
      <c r="L984">
        <f>_xlfn.XLOOKUP(orders[[#This Row],[Product ID]],products[Product ID],products[Unit Price])</f>
        <v>11.95</v>
      </c>
      <c r="M984">
        <f>orders[[#This Row],[Unit Price]]*orders[[#This Row],[Quantity]]</f>
        <v>23.9</v>
      </c>
      <c r="N984">
        <f>_xlfn.XLOOKUP(orders[[#This Row],[Product ID]],products[Product ID],products[Profit]) * orders[[#This Row],[Quantity]]</f>
        <v>1.4339999999999999</v>
      </c>
    </row>
    <row r="985" spans="1:14" x14ac:dyDescent="0.3">
      <c r="A985" t="s">
        <v>6171</v>
      </c>
      <c r="B985" s="1">
        <v>43831</v>
      </c>
      <c r="C985" t="s">
        <v>5092</v>
      </c>
      <c r="D985" t="s">
        <v>5211</v>
      </c>
      <c r="E985">
        <v>2</v>
      </c>
      <c r="F985" t="str">
        <f>_xlfn.XLOOKUP(orders[[#This Row],[Customer ID]],customers[Customer ID],customers[Customer Name])</f>
        <v>Fanchette Parlot</v>
      </c>
      <c r="G985" t="str">
        <f>IF(_xlfn.XLOOKUP(orders[[#This Row],[Customer ID]],customers[Customer ID],customers[Email])=0,"",_xlfn.XLOOKUP(orders[[#This Row],[Customer ID]],customers[Customer ID],customers[Email]))</f>
        <v>fparlotrb@forbes.com</v>
      </c>
      <c r="H985" t="str">
        <f>_xlfn.XLOOKUP(orders[[#This Row],[Customer ID]],customers[Customer ID],customers[Country])</f>
        <v>United States</v>
      </c>
      <c r="I985" t="str">
        <f>_xlfn.XLOOKUP(orders[[#This Row],[Product ID]],products[Product ID],products[Coffee Type])</f>
        <v>Arabica</v>
      </c>
      <c r="J985" t="str">
        <f>_xlfn.XLOOKUP(orders[[#This Row],[Product ID]],products[Product ID],products[Roast Type])</f>
        <v xml:space="preserve">Medium </v>
      </c>
      <c r="K985" s="2">
        <f>_xlfn.XLOOKUP(orders[[#This Row],[Product ID]],products[Product ID],products[Size kg])</f>
        <v>0.2</v>
      </c>
      <c r="L985">
        <f>_xlfn.XLOOKUP(orders[[#This Row],[Product ID]],products[Product ID],products[Unit Price])</f>
        <v>3.375</v>
      </c>
      <c r="M985">
        <f>orders[[#This Row],[Unit Price]]*orders[[#This Row],[Quantity]]</f>
        <v>6.75</v>
      </c>
      <c r="N985">
        <f>_xlfn.XLOOKUP(orders[[#This Row],[Product ID]],products[Product ID],products[Profit]) * orders[[#This Row],[Quantity]]</f>
        <v>0.60740000000000005</v>
      </c>
    </row>
    <row r="986" spans="1:14" x14ac:dyDescent="0.3">
      <c r="A986" t="s">
        <v>6172</v>
      </c>
      <c r="B986" s="1">
        <v>44214</v>
      </c>
      <c r="C986" t="s">
        <v>5097</v>
      </c>
      <c r="D986" t="s">
        <v>5252</v>
      </c>
      <c r="E986">
        <v>1</v>
      </c>
      <c r="F986" t="str">
        <f>_xlfn.XLOOKUP(orders[[#This Row],[Customer ID]],customers[Customer ID],customers[Customer Name])</f>
        <v>Ramon Cheak</v>
      </c>
      <c r="G986" t="str">
        <f>IF(_xlfn.XLOOKUP(orders[[#This Row],[Customer ID]],customers[Customer ID],customers[Email])=0,"",_xlfn.XLOOKUP(orders[[#This Row],[Customer ID]],customers[Customer ID],customers[Email]))</f>
        <v>rcheakrc@tripadvisor.com</v>
      </c>
      <c r="H986" t="str">
        <f>_xlfn.XLOOKUP(orders[[#This Row],[Customer ID]],customers[Customer ID],customers[Country])</f>
        <v>Ireland</v>
      </c>
      <c r="I986" t="str">
        <f>_xlfn.XLOOKUP(orders[[#This Row],[Product ID]],products[Product ID],products[Coffee Type])</f>
        <v>Excelsa</v>
      </c>
      <c r="J986" t="str">
        <f>_xlfn.XLOOKUP(orders[[#This Row],[Product ID]],products[Product ID],products[Roast Type])</f>
        <v xml:space="preserve">Medium </v>
      </c>
      <c r="K986" s="2">
        <f>_xlfn.XLOOKUP(orders[[#This Row],[Product ID]],products[Product ID],products[Size kg])</f>
        <v>2.5</v>
      </c>
      <c r="L986">
        <f>_xlfn.XLOOKUP(orders[[#This Row],[Product ID]],products[Product ID],products[Unit Price])</f>
        <v>31.625</v>
      </c>
      <c r="M986">
        <f>orders[[#This Row],[Unit Price]]*orders[[#This Row],[Quantity]]</f>
        <v>31.625</v>
      </c>
      <c r="N986">
        <f>_xlfn.XLOOKUP(orders[[#This Row],[Product ID]],products[Product ID],products[Profit]) * orders[[#This Row],[Quantity]]</f>
        <v>3.4786999999999999</v>
      </c>
    </row>
    <row r="987" spans="1:14" x14ac:dyDescent="0.3">
      <c r="A987" t="s">
        <v>6173</v>
      </c>
      <c r="B987" s="1">
        <v>44561</v>
      </c>
      <c r="C987" t="s">
        <v>5102</v>
      </c>
      <c r="D987" t="s">
        <v>5297</v>
      </c>
      <c r="E987">
        <v>4</v>
      </c>
      <c r="F987" t="str">
        <f>_xlfn.XLOOKUP(orders[[#This Row],[Customer ID]],customers[Customer ID],customers[Customer Name])</f>
        <v>Koressa O'Geneay</v>
      </c>
      <c r="G987" t="str">
        <f>IF(_xlfn.XLOOKUP(orders[[#This Row],[Customer ID]],customers[Customer ID],customers[Email])=0,"",_xlfn.XLOOKUP(orders[[#This Row],[Customer ID]],customers[Customer ID],customers[Email]))</f>
        <v>kogeneayrd@utexas.edu</v>
      </c>
      <c r="H987" t="str">
        <f>_xlfn.XLOOKUP(orders[[#This Row],[Customer ID]],customers[Customer ID],customers[Country])</f>
        <v>United States</v>
      </c>
      <c r="I987" t="str">
        <f>_xlfn.XLOOKUP(orders[[#This Row],[Product ID]],products[Product ID],products[Coffee Type])</f>
        <v>Robusta</v>
      </c>
      <c r="J987" t="str">
        <f>_xlfn.XLOOKUP(orders[[#This Row],[Product ID]],products[Product ID],products[Roast Type])</f>
        <v xml:space="preserve">Light </v>
      </c>
      <c r="K987" s="2">
        <f>_xlfn.XLOOKUP(orders[[#This Row],[Product ID]],products[Product ID],products[Size kg])</f>
        <v>1</v>
      </c>
      <c r="L987">
        <f>_xlfn.XLOOKUP(orders[[#This Row],[Product ID]],products[Product ID],products[Unit Price])</f>
        <v>11.95</v>
      </c>
      <c r="M987">
        <f>orders[[#This Row],[Unit Price]]*orders[[#This Row],[Quantity]]</f>
        <v>47.8</v>
      </c>
      <c r="N987">
        <f>_xlfn.XLOOKUP(orders[[#This Row],[Product ID]],products[Product ID],products[Profit]) * orders[[#This Row],[Quantity]]</f>
        <v>2.8679999999999999</v>
      </c>
    </row>
    <row r="988" spans="1:14" x14ac:dyDescent="0.3">
      <c r="A988" t="s">
        <v>6174</v>
      </c>
      <c r="B988" s="1">
        <v>43955</v>
      </c>
      <c r="C988" t="s">
        <v>5107</v>
      </c>
      <c r="D988" t="s">
        <v>5302</v>
      </c>
      <c r="E988">
        <v>1</v>
      </c>
      <c r="F988" t="str">
        <f>_xlfn.XLOOKUP(orders[[#This Row],[Customer ID]],customers[Customer ID],customers[Customer Name])</f>
        <v>Claudell Ayre</v>
      </c>
      <c r="G988" t="str">
        <f>IF(_xlfn.XLOOKUP(orders[[#This Row],[Customer ID]],customers[Customer ID],customers[Email])=0,"",_xlfn.XLOOKUP(orders[[#This Row],[Customer ID]],customers[Customer ID],customers[Email]))</f>
        <v>cayrere@symantec.com</v>
      </c>
      <c r="H988" t="str">
        <f>_xlfn.XLOOKUP(orders[[#This Row],[Customer ID]],customers[Customer ID],customers[Country])</f>
        <v>United States</v>
      </c>
      <c r="I988" t="str">
        <f>_xlfn.XLOOKUP(orders[[#This Row],[Product ID]],products[Product ID],products[Coffee Type])</f>
        <v>Liberica</v>
      </c>
      <c r="J988" t="str">
        <f>_xlfn.XLOOKUP(orders[[#This Row],[Product ID]],products[Product ID],products[Roast Type])</f>
        <v xml:space="preserve">Medium </v>
      </c>
      <c r="K988" s="2">
        <f>_xlfn.XLOOKUP(orders[[#This Row],[Product ID]],products[Product ID],products[Size kg])</f>
        <v>2.5</v>
      </c>
      <c r="L988">
        <f>_xlfn.XLOOKUP(orders[[#This Row],[Product ID]],products[Product ID],products[Unit Price])</f>
        <v>33.465000000000003</v>
      </c>
      <c r="M988">
        <f>orders[[#This Row],[Unit Price]]*orders[[#This Row],[Quantity]]</f>
        <v>33.465000000000003</v>
      </c>
      <c r="N988">
        <f>_xlfn.XLOOKUP(orders[[#This Row],[Product ID]],products[Product ID],products[Profit]) * orders[[#This Row],[Quantity]]</f>
        <v>4.3503999999999996</v>
      </c>
    </row>
    <row r="989" spans="1:14" x14ac:dyDescent="0.3">
      <c r="A989" t="s">
        <v>6175</v>
      </c>
      <c r="B989" s="1">
        <v>44247</v>
      </c>
      <c r="C989" t="s">
        <v>5113</v>
      </c>
      <c r="D989" t="s">
        <v>5228</v>
      </c>
      <c r="E989">
        <v>5</v>
      </c>
      <c r="F989" t="str">
        <f>_xlfn.XLOOKUP(orders[[#This Row],[Customer ID]],customers[Customer ID],customers[Customer Name])</f>
        <v>Lorianne Kyneton</v>
      </c>
      <c r="G989" t="str">
        <f>IF(_xlfn.XLOOKUP(orders[[#This Row],[Customer ID]],customers[Customer ID],customers[Email])=0,"",_xlfn.XLOOKUP(orders[[#This Row],[Customer ID]],customers[Customer ID],customers[Email]))</f>
        <v>lkynetonrf@macromedia.com</v>
      </c>
      <c r="H989" t="str">
        <f>_xlfn.XLOOKUP(orders[[#This Row],[Customer ID]],customers[Customer ID],customers[Country])</f>
        <v>United Kingdom</v>
      </c>
      <c r="I989" t="str">
        <f>_xlfn.XLOOKUP(orders[[#This Row],[Product ID]],products[Product ID],products[Coffee Type])</f>
        <v>Arabica</v>
      </c>
      <c r="J989" t="str">
        <f>_xlfn.XLOOKUP(orders[[#This Row],[Product ID]],products[Product ID],products[Roast Type])</f>
        <v xml:space="preserve">Dark </v>
      </c>
      <c r="K989" s="2">
        <f>_xlfn.XLOOKUP(orders[[#This Row],[Product ID]],products[Product ID],products[Size kg])</f>
        <v>0.5</v>
      </c>
      <c r="L989">
        <f>_xlfn.XLOOKUP(orders[[#This Row],[Product ID]],products[Product ID],products[Unit Price])</f>
        <v>5.97</v>
      </c>
      <c r="M989">
        <f>orders[[#This Row],[Unit Price]]*orders[[#This Row],[Quantity]]</f>
        <v>29.849999999999998</v>
      </c>
      <c r="N989">
        <f>_xlfn.XLOOKUP(orders[[#This Row],[Product ID]],products[Product ID],products[Profit]) * orders[[#This Row],[Quantity]]</f>
        <v>2.6865000000000001</v>
      </c>
    </row>
    <row r="990" spans="1:14" x14ac:dyDescent="0.3">
      <c r="A990" t="s">
        <v>6176</v>
      </c>
      <c r="B990" s="1">
        <v>43897</v>
      </c>
      <c r="C990" t="s">
        <v>5118</v>
      </c>
      <c r="D990" t="s">
        <v>5183</v>
      </c>
      <c r="E990">
        <v>3</v>
      </c>
      <c r="F990" t="str">
        <f>_xlfn.XLOOKUP(orders[[#This Row],[Customer ID]],customers[Customer ID],customers[Customer Name])</f>
        <v>Adele McFayden</v>
      </c>
      <c r="G990" t="str">
        <f>IF(_xlfn.XLOOKUP(orders[[#This Row],[Customer ID]],customers[Customer ID],customers[Email])=0,"",_xlfn.XLOOKUP(orders[[#This Row],[Customer ID]],customers[Customer ID],customers[Email]))</f>
        <v/>
      </c>
      <c r="H990" t="str">
        <f>_xlfn.XLOOKUP(orders[[#This Row],[Customer ID]],customers[Customer ID],customers[Country])</f>
        <v>United Kingdom</v>
      </c>
      <c r="I990" t="str">
        <f>_xlfn.XLOOKUP(orders[[#This Row],[Product ID]],products[Product ID],products[Coffee Type])</f>
        <v>Robusta</v>
      </c>
      <c r="J990" t="str">
        <f>_xlfn.XLOOKUP(orders[[#This Row],[Product ID]],products[Product ID],products[Roast Type])</f>
        <v xml:space="preserve">Medium </v>
      </c>
      <c r="K990" s="2">
        <f>_xlfn.XLOOKUP(orders[[#This Row],[Product ID]],products[Product ID],products[Size kg])</f>
        <v>1</v>
      </c>
      <c r="L990">
        <f>_xlfn.XLOOKUP(orders[[#This Row],[Product ID]],products[Product ID],products[Unit Price])</f>
        <v>9.9499999999999993</v>
      </c>
      <c r="M990">
        <f>orders[[#This Row],[Unit Price]]*orders[[#This Row],[Quantity]]</f>
        <v>29.849999999999998</v>
      </c>
      <c r="N990">
        <f>_xlfn.XLOOKUP(orders[[#This Row],[Product ID]],products[Product ID],products[Profit]) * orders[[#This Row],[Quantity]]</f>
        <v>1.7909999999999999</v>
      </c>
    </row>
    <row r="991" spans="1:14" x14ac:dyDescent="0.3">
      <c r="A991" t="s">
        <v>6177</v>
      </c>
      <c r="B991" s="1">
        <v>43560</v>
      </c>
      <c r="C991" t="s">
        <v>5124</v>
      </c>
      <c r="D991" t="s">
        <v>5286</v>
      </c>
      <c r="E991">
        <v>6</v>
      </c>
      <c r="F991" t="str">
        <f>_xlfn.XLOOKUP(orders[[#This Row],[Customer ID]],customers[Customer ID],customers[Customer Name])</f>
        <v>Herta Layne</v>
      </c>
      <c r="G991" t="str">
        <f>IF(_xlfn.XLOOKUP(orders[[#This Row],[Customer ID]],customers[Customer ID],customers[Email])=0,"",_xlfn.XLOOKUP(orders[[#This Row],[Customer ID]],customers[Customer ID],customers[Email]))</f>
        <v/>
      </c>
      <c r="H991" t="str">
        <f>_xlfn.XLOOKUP(orders[[#This Row],[Customer ID]],customers[Customer ID],customers[Country])</f>
        <v>United States</v>
      </c>
      <c r="I991" t="str">
        <f>_xlfn.XLOOKUP(orders[[#This Row],[Product ID]],products[Product ID],products[Coffee Type])</f>
        <v>Arabica</v>
      </c>
      <c r="J991" t="str">
        <f>_xlfn.XLOOKUP(orders[[#This Row],[Product ID]],products[Product ID],products[Roast Type])</f>
        <v xml:space="preserve">Medium </v>
      </c>
      <c r="K991" s="2">
        <f>_xlfn.XLOOKUP(orders[[#This Row],[Product ID]],products[Product ID],products[Size kg])</f>
        <v>2.5</v>
      </c>
      <c r="L991">
        <f>_xlfn.XLOOKUP(orders[[#This Row],[Product ID]],products[Product ID],products[Unit Price])</f>
        <v>25.875</v>
      </c>
      <c r="M991">
        <f>orders[[#This Row],[Unit Price]]*orders[[#This Row],[Quantity]]</f>
        <v>155.25</v>
      </c>
      <c r="N991">
        <f>_xlfn.XLOOKUP(orders[[#This Row],[Product ID]],products[Product ID],products[Profit]) * orders[[#This Row],[Quantity]]</f>
        <v>13.972200000000001</v>
      </c>
    </row>
    <row r="992" spans="1:14" x14ac:dyDescent="0.3">
      <c r="A992" t="s">
        <v>6178</v>
      </c>
      <c r="B992" s="1">
        <v>44718</v>
      </c>
      <c r="C992" t="s">
        <v>5155</v>
      </c>
      <c r="D992" t="s">
        <v>5215</v>
      </c>
      <c r="E992">
        <v>5</v>
      </c>
      <c r="F992" t="str">
        <f>_xlfn.XLOOKUP(orders[[#This Row],[Customer ID]],customers[Customer ID],customers[Customer Name])</f>
        <v>Marguerite Graves</v>
      </c>
      <c r="G992" t="str">
        <f>IF(_xlfn.XLOOKUP(orders[[#This Row],[Customer ID]],customers[Customer ID],customers[Email])=0,"",_xlfn.XLOOKUP(orders[[#This Row],[Customer ID]],customers[Customer ID],customers[Email]))</f>
        <v/>
      </c>
      <c r="H992" t="str">
        <f>_xlfn.XLOOKUP(orders[[#This Row],[Customer ID]],customers[Customer ID],customers[Country])</f>
        <v>United States</v>
      </c>
      <c r="I992" t="str">
        <f>_xlfn.XLOOKUP(orders[[#This Row],[Product ID]],products[Product ID],products[Coffee Type])</f>
        <v>Excelsa</v>
      </c>
      <c r="J992" t="str">
        <f>_xlfn.XLOOKUP(orders[[#This Row],[Product ID]],products[Product ID],products[Roast Type])</f>
        <v xml:space="preserve">Dark </v>
      </c>
      <c r="K992" s="2">
        <f>_xlfn.XLOOKUP(orders[[#This Row],[Product ID]],products[Product ID],products[Size kg])</f>
        <v>0.2</v>
      </c>
      <c r="L992">
        <f>_xlfn.XLOOKUP(orders[[#This Row],[Product ID]],products[Product ID],products[Unit Price])</f>
        <v>3.645</v>
      </c>
      <c r="M992">
        <f>orders[[#This Row],[Unit Price]]*orders[[#This Row],[Quantity]]</f>
        <v>18.225000000000001</v>
      </c>
      <c r="N992">
        <f>_xlfn.XLOOKUP(orders[[#This Row],[Product ID]],products[Product ID],products[Profit]) * orders[[#This Row],[Quantity]]</f>
        <v>2.0049999999999999</v>
      </c>
    </row>
    <row r="993" spans="1:14" x14ac:dyDescent="0.3">
      <c r="A993" t="s">
        <v>6178</v>
      </c>
      <c r="B993" s="1">
        <v>44718</v>
      </c>
      <c r="C993" t="s">
        <v>5155</v>
      </c>
      <c r="D993" t="s">
        <v>5259</v>
      </c>
      <c r="E993">
        <v>2</v>
      </c>
      <c r="F993" t="str">
        <f>_xlfn.XLOOKUP(orders[[#This Row],[Customer ID]],customers[Customer ID],customers[Customer Name])</f>
        <v>Marguerite Graves</v>
      </c>
      <c r="G993" t="str">
        <f>IF(_xlfn.XLOOKUP(orders[[#This Row],[Customer ID]],customers[Customer ID],customers[Email])=0,"",_xlfn.XLOOKUP(orders[[#This Row],[Customer ID]],customers[Customer ID],customers[Email]))</f>
        <v/>
      </c>
      <c r="H993" t="str">
        <f>_xlfn.XLOOKUP(orders[[#This Row],[Customer ID]],customers[Customer ID],customers[Country])</f>
        <v>United States</v>
      </c>
      <c r="I993" t="str">
        <f>_xlfn.XLOOKUP(orders[[#This Row],[Product ID]],products[Product ID],products[Coffee Type])</f>
        <v>Liberica</v>
      </c>
      <c r="J993" t="str">
        <f>_xlfn.XLOOKUP(orders[[#This Row],[Product ID]],products[Product ID],products[Roast Type])</f>
        <v xml:space="preserve">Dark </v>
      </c>
      <c r="K993" s="2">
        <f>_xlfn.XLOOKUP(orders[[#This Row],[Product ID]],products[Product ID],products[Size kg])</f>
        <v>0.5</v>
      </c>
      <c r="L993">
        <f>_xlfn.XLOOKUP(orders[[#This Row],[Product ID]],products[Product ID],products[Unit Price])</f>
        <v>7.77</v>
      </c>
      <c r="M993">
        <f>orders[[#This Row],[Unit Price]]*orders[[#This Row],[Quantity]]</f>
        <v>15.54</v>
      </c>
      <c r="N993">
        <f>_xlfn.XLOOKUP(orders[[#This Row],[Product ID]],products[Product ID],products[Profit]) * orders[[#This Row],[Quantity]]</f>
        <v>2.0202</v>
      </c>
    </row>
    <row r="994" spans="1:14" x14ac:dyDescent="0.3">
      <c r="A994" t="s">
        <v>6179</v>
      </c>
      <c r="B994" s="1">
        <v>44276</v>
      </c>
      <c r="C994" t="s">
        <v>5138</v>
      </c>
      <c r="D994" t="s">
        <v>5247</v>
      </c>
      <c r="E994">
        <v>3</v>
      </c>
      <c r="F994" t="str">
        <f>_xlfn.XLOOKUP(orders[[#This Row],[Customer ID]],customers[Customer ID],customers[Customer Name])</f>
        <v>Desdemona Eye</v>
      </c>
      <c r="G994" t="str">
        <f>IF(_xlfn.XLOOKUP(orders[[#This Row],[Customer ID]],customers[Customer ID],customers[Email])=0,"",_xlfn.XLOOKUP(orders[[#This Row],[Customer ID]],customers[Customer ID],customers[Email]))</f>
        <v/>
      </c>
      <c r="H994" t="str">
        <f>_xlfn.XLOOKUP(orders[[#This Row],[Customer ID]],customers[Customer ID],customers[Country])</f>
        <v>Ireland</v>
      </c>
      <c r="I994" t="str">
        <f>_xlfn.XLOOKUP(orders[[#This Row],[Product ID]],products[Product ID],products[Coffee Type])</f>
        <v>Liberica</v>
      </c>
      <c r="J994" t="str">
        <f>_xlfn.XLOOKUP(orders[[#This Row],[Product ID]],products[Product ID],products[Roast Type])</f>
        <v xml:space="preserve">Light </v>
      </c>
      <c r="K994" s="2">
        <f>_xlfn.XLOOKUP(orders[[#This Row],[Product ID]],products[Product ID],products[Size kg])</f>
        <v>2.5</v>
      </c>
      <c r="L994">
        <f>_xlfn.XLOOKUP(orders[[#This Row],[Product ID]],products[Product ID],products[Unit Price])</f>
        <v>36.454999999999998</v>
      </c>
      <c r="M994">
        <f>orders[[#This Row],[Unit Price]]*orders[[#This Row],[Quantity]]</f>
        <v>109.36499999999999</v>
      </c>
      <c r="N994">
        <f>_xlfn.XLOOKUP(orders[[#This Row],[Product ID]],products[Product ID],products[Profit]) * orders[[#This Row],[Quantity]]</f>
        <v>14.217299999999998</v>
      </c>
    </row>
    <row r="995" spans="1:14" x14ac:dyDescent="0.3">
      <c r="A995" t="s">
        <v>6180</v>
      </c>
      <c r="B995" s="1">
        <v>44549</v>
      </c>
      <c r="C995" t="s">
        <v>5142</v>
      </c>
      <c r="D995" t="s">
        <v>5186</v>
      </c>
      <c r="E995">
        <v>6</v>
      </c>
      <c r="F995" t="str">
        <f>_xlfn.XLOOKUP(orders[[#This Row],[Customer ID]],customers[Customer ID],customers[Customer Name])</f>
        <v>Margarette Sterland</v>
      </c>
      <c r="G995" t="str">
        <f>IF(_xlfn.XLOOKUP(orders[[#This Row],[Customer ID]],customers[Customer ID],customers[Email])=0,"",_xlfn.XLOOKUP(orders[[#This Row],[Customer ID]],customers[Customer ID],customers[Email]))</f>
        <v/>
      </c>
      <c r="H995" t="str">
        <f>_xlfn.XLOOKUP(orders[[#This Row],[Customer ID]],customers[Customer ID],customers[Country])</f>
        <v>United States</v>
      </c>
      <c r="I995" t="str">
        <f>_xlfn.XLOOKUP(orders[[#This Row],[Product ID]],products[Product ID],products[Coffee Type])</f>
        <v>Arabica</v>
      </c>
      <c r="J995" t="str">
        <f>_xlfn.XLOOKUP(orders[[#This Row],[Product ID]],products[Product ID],products[Roast Type])</f>
        <v xml:space="preserve">Light </v>
      </c>
      <c r="K995" s="2">
        <f>_xlfn.XLOOKUP(orders[[#This Row],[Product ID]],products[Product ID],products[Size kg])</f>
        <v>1</v>
      </c>
      <c r="L995">
        <f>_xlfn.XLOOKUP(orders[[#This Row],[Product ID]],products[Product ID],products[Unit Price])</f>
        <v>12.95</v>
      </c>
      <c r="M995">
        <f>orders[[#This Row],[Unit Price]]*orders[[#This Row],[Quantity]]</f>
        <v>77.699999999999989</v>
      </c>
      <c r="N995">
        <f>_xlfn.XLOOKUP(orders[[#This Row],[Product ID]],products[Product ID],products[Profit]) * orders[[#This Row],[Quantity]]</f>
        <v>6.9930000000000003</v>
      </c>
    </row>
    <row r="996" spans="1:14" x14ac:dyDescent="0.3">
      <c r="A996" t="s">
        <v>6181</v>
      </c>
      <c r="B996" s="1">
        <v>44244</v>
      </c>
      <c r="C996" t="s">
        <v>5146</v>
      </c>
      <c r="D996" t="s">
        <v>5217</v>
      </c>
      <c r="E996">
        <v>3</v>
      </c>
      <c r="F996" t="str">
        <f>_xlfn.XLOOKUP(orders[[#This Row],[Customer ID]],customers[Customer ID],customers[Customer Name])</f>
        <v>Catharine Scoines</v>
      </c>
      <c r="G996" t="str">
        <f>IF(_xlfn.XLOOKUP(orders[[#This Row],[Customer ID]],customers[Customer ID],customers[Email])=0,"",_xlfn.XLOOKUP(orders[[#This Row],[Customer ID]],customers[Customer ID],customers[Email]))</f>
        <v/>
      </c>
      <c r="H996" t="str">
        <f>_xlfn.XLOOKUP(orders[[#This Row],[Customer ID]],customers[Customer ID],customers[Country])</f>
        <v>Ireland</v>
      </c>
      <c r="I996" t="str">
        <f>_xlfn.XLOOKUP(orders[[#This Row],[Product ID]],products[Product ID],products[Coffee Type])</f>
        <v>Arabica</v>
      </c>
      <c r="J996" t="str">
        <f>_xlfn.XLOOKUP(orders[[#This Row],[Product ID]],products[Product ID],products[Roast Type])</f>
        <v xml:space="preserve">Dark </v>
      </c>
      <c r="K996" s="2">
        <f>_xlfn.XLOOKUP(orders[[#This Row],[Product ID]],products[Product ID],products[Size kg])</f>
        <v>0.2</v>
      </c>
      <c r="L996">
        <f>_xlfn.XLOOKUP(orders[[#This Row],[Product ID]],products[Product ID],products[Unit Price])</f>
        <v>2.9849999999999999</v>
      </c>
      <c r="M996">
        <f>orders[[#This Row],[Unit Price]]*orders[[#This Row],[Quantity]]</f>
        <v>8.9550000000000001</v>
      </c>
      <c r="N996">
        <f>_xlfn.XLOOKUP(orders[[#This Row],[Product ID]],products[Product ID],products[Profit]) * orders[[#This Row],[Quantity]]</f>
        <v>0.80580000000000007</v>
      </c>
    </row>
    <row r="997" spans="1:14" x14ac:dyDescent="0.3">
      <c r="A997" t="s">
        <v>6182</v>
      </c>
      <c r="B997" s="1">
        <v>43836</v>
      </c>
      <c r="C997" t="s">
        <v>5150</v>
      </c>
      <c r="D997" t="s">
        <v>5189</v>
      </c>
      <c r="E997">
        <v>1</v>
      </c>
      <c r="F997" t="str">
        <f>_xlfn.XLOOKUP(orders[[#This Row],[Customer ID]],customers[Customer ID],customers[Customer Name])</f>
        <v>Jennica Tewelson</v>
      </c>
      <c r="G997" t="str">
        <f>IF(_xlfn.XLOOKUP(orders[[#This Row],[Customer ID]],customers[Customer ID],customers[Email])=0,"",_xlfn.XLOOKUP(orders[[#This Row],[Customer ID]],customers[Customer ID],customers[Email]))</f>
        <v>jtewelsonrn@samsung.com</v>
      </c>
      <c r="H997" t="str">
        <f>_xlfn.XLOOKUP(orders[[#This Row],[Customer ID]],customers[Customer ID],customers[Country])</f>
        <v>United States</v>
      </c>
      <c r="I997" t="str">
        <f>_xlfn.XLOOKUP(orders[[#This Row],[Product ID]],products[Product ID],products[Coffee Type])</f>
        <v>Robusta</v>
      </c>
      <c r="J997" t="str">
        <f>_xlfn.XLOOKUP(orders[[#This Row],[Product ID]],products[Product ID],products[Roast Type])</f>
        <v xml:space="preserve">Light </v>
      </c>
      <c r="K997" s="2">
        <f>_xlfn.XLOOKUP(orders[[#This Row],[Product ID]],products[Product ID],products[Size kg])</f>
        <v>2.5</v>
      </c>
      <c r="L997">
        <f>_xlfn.XLOOKUP(orders[[#This Row],[Product ID]],products[Product ID],products[Unit Price])</f>
        <v>27.484999999999999</v>
      </c>
      <c r="M997">
        <f>orders[[#This Row],[Unit Price]]*orders[[#This Row],[Quantity]]</f>
        <v>27.484999999999999</v>
      </c>
      <c r="N997">
        <f>_xlfn.XLOOKUP(orders[[#This Row],[Product ID]],products[Product ID],products[Profit]) * orders[[#This Row],[Quantity]]</f>
        <v>1.6491</v>
      </c>
    </row>
    <row r="998" spans="1:14" x14ac:dyDescent="0.3">
      <c r="A998" t="s">
        <v>6183</v>
      </c>
      <c r="B998" s="1">
        <v>44685</v>
      </c>
      <c r="C998" t="s">
        <v>5155</v>
      </c>
      <c r="D998" t="s">
        <v>5197</v>
      </c>
      <c r="E998">
        <v>5</v>
      </c>
      <c r="F998" t="str">
        <f>_xlfn.XLOOKUP(orders[[#This Row],[Customer ID]],customers[Customer ID],customers[Customer Name])</f>
        <v>Marguerite Graves</v>
      </c>
      <c r="G998" t="str">
        <f>IF(_xlfn.XLOOKUP(orders[[#This Row],[Customer ID]],customers[Customer ID],customers[Email])=0,"",_xlfn.XLOOKUP(orders[[#This Row],[Customer ID]],customers[Customer ID],customers[Email]))</f>
        <v/>
      </c>
      <c r="H998" t="str">
        <f>_xlfn.XLOOKUP(orders[[#This Row],[Customer ID]],customers[Customer ID],customers[Country])</f>
        <v>United States</v>
      </c>
      <c r="I998" t="str">
        <f>_xlfn.XLOOKUP(orders[[#This Row],[Product ID]],products[Product ID],products[Coffee Type])</f>
        <v>Robusta</v>
      </c>
      <c r="J998" t="str">
        <f>_xlfn.XLOOKUP(orders[[#This Row],[Product ID]],products[Product ID],products[Roast Type])</f>
        <v xml:space="preserve">Medium </v>
      </c>
      <c r="K998" s="2">
        <f>_xlfn.XLOOKUP(orders[[#This Row],[Product ID]],products[Product ID],products[Size kg])</f>
        <v>0.5</v>
      </c>
      <c r="L998">
        <f>_xlfn.XLOOKUP(orders[[#This Row],[Product ID]],products[Product ID],products[Unit Price])</f>
        <v>5.97</v>
      </c>
      <c r="M998">
        <f>orders[[#This Row],[Unit Price]]*orders[[#This Row],[Quantity]]</f>
        <v>29.849999999999998</v>
      </c>
      <c r="N998">
        <f>_xlfn.XLOOKUP(orders[[#This Row],[Product ID]],products[Product ID],products[Profit]) * orders[[#This Row],[Quantity]]</f>
        <v>1.7910000000000001</v>
      </c>
    </row>
    <row r="999" spans="1:14" x14ac:dyDescent="0.3">
      <c r="A999" t="s">
        <v>6184</v>
      </c>
      <c r="B999" s="1">
        <v>43749</v>
      </c>
      <c r="C999" t="s">
        <v>5155</v>
      </c>
      <c r="D999" t="s">
        <v>5225</v>
      </c>
      <c r="E999">
        <v>4</v>
      </c>
      <c r="F999" t="str">
        <f>_xlfn.XLOOKUP(orders[[#This Row],[Customer ID]],customers[Customer ID],customers[Customer Name])</f>
        <v>Marguerite Graves</v>
      </c>
      <c r="G999" t="str">
        <f>IF(_xlfn.XLOOKUP(orders[[#This Row],[Customer ID]],customers[Customer ID],customers[Email])=0,"",_xlfn.XLOOKUP(orders[[#This Row],[Customer ID]],customers[Customer ID],customers[Email]))</f>
        <v/>
      </c>
      <c r="H999" t="str">
        <f>_xlfn.XLOOKUP(orders[[#This Row],[Customer ID]],customers[Customer ID],customers[Country])</f>
        <v>United States</v>
      </c>
      <c r="I999" t="str">
        <f>_xlfn.XLOOKUP(orders[[#This Row],[Product ID]],products[Product ID],products[Coffee Type])</f>
        <v>Arabica</v>
      </c>
      <c r="J999" t="str">
        <f>_xlfn.XLOOKUP(orders[[#This Row],[Product ID]],products[Product ID],products[Roast Type])</f>
        <v xml:space="preserve">Medium </v>
      </c>
      <c r="K999" s="2">
        <f>_xlfn.XLOOKUP(orders[[#This Row],[Product ID]],products[Product ID],products[Size kg])</f>
        <v>0.5</v>
      </c>
      <c r="L999">
        <f>_xlfn.XLOOKUP(orders[[#This Row],[Product ID]],products[Product ID],products[Unit Price])</f>
        <v>6.75</v>
      </c>
      <c r="M999">
        <f>orders[[#This Row],[Unit Price]]*orders[[#This Row],[Quantity]]</f>
        <v>27</v>
      </c>
      <c r="N999">
        <f>_xlfn.XLOOKUP(orders[[#This Row],[Product ID]],products[Product ID],products[Profit]) * orders[[#This Row],[Quantity]]</f>
        <v>2.4300000000000002</v>
      </c>
    </row>
    <row r="1000" spans="1:14" x14ac:dyDescent="0.3">
      <c r="A1000" t="s">
        <v>6185</v>
      </c>
      <c r="B1000" s="1">
        <v>44411</v>
      </c>
      <c r="C1000" t="s">
        <v>5163</v>
      </c>
      <c r="D1000" t="s">
        <v>5200</v>
      </c>
      <c r="E1000">
        <v>1</v>
      </c>
      <c r="F1000" t="str">
        <f>_xlfn.XLOOKUP(orders[[#This Row],[Customer ID]],customers[Customer ID],customers[Customer Name])</f>
        <v>Nicolina Jenny</v>
      </c>
      <c r="G1000" t="str">
        <f>IF(_xlfn.XLOOKUP(orders[[#This Row],[Customer ID]],customers[Customer ID],customers[Email])=0,"",_xlfn.XLOOKUP(orders[[#This Row],[Customer ID]],customers[Customer ID],customers[Email]))</f>
        <v>njennyrq@bigcartel.com</v>
      </c>
      <c r="H1000" t="str">
        <f>_xlfn.XLOOKUP(orders[[#This Row],[Customer ID]],customers[Customer ID],customers[Country])</f>
        <v>United States</v>
      </c>
      <c r="I1000" t="str">
        <f>_xlfn.XLOOKUP(orders[[#This Row],[Product ID]],products[Product ID],products[Coffee Type])</f>
        <v>Arabica</v>
      </c>
      <c r="J1000" t="str">
        <f>_xlfn.XLOOKUP(orders[[#This Row],[Product ID]],products[Product ID],products[Roast Type])</f>
        <v xml:space="preserve">Dark </v>
      </c>
      <c r="K1000" s="2">
        <f>_xlfn.XLOOKUP(orders[[#This Row],[Product ID]],products[Product ID],products[Size kg])</f>
        <v>1</v>
      </c>
      <c r="L1000">
        <f>_xlfn.XLOOKUP(orders[[#This Row],[Product ID]],products[Product ID],products[Unit Price])</f>
        <v>9.9499999999999993</v>
      </c>
      <c r="M1000">
        <f>orders[[#This Row],[Unit Price]]*orders[[#This Row],[Quantity]]</f>
        <v>9.9499999999999993</v>
      </c>
      <c r="N1000">
        <f>_xlfn.XLOOKUP(orders[[#This Row],[Product ID]],products[Product ID],products[Profit]) * orders[[#This Row],[Quantity]]</f>
        <v>0.89549999999999996</v>
      </c>
    </row>
    <row r="1001" spans="1:14" x14ac:dyDescent="0.3">
      <c r="A1001" t="s">
        <v>6186</v>
      </c>
      <c r="B1001" s="1">
        <v>44119</v>
      </c>
      <c r="C1001" t="s">
        <v>5168</v>
      </c>
      <c r="D1001" t="s">
        <v>5223</v>
      </c>
      <c r="E1001">
        <v>3</v>
      </c>
      <c r="F1001" t="str">
        <f>_xlfn.XLOOKUP(orders[[#This Row],[Customer ID]],customers[Customer ID],customers[Customer Name])</f>
        <v>Vidovic Antonelli</v>
      </c>
      <c r="G1001" t="str">
        <f>IF(_xlfn.XLOOKUP(orders[[#This Row],[Customer ID]],customers[Customer ID],customers[Email])=0,"",_xlfn.XLOOKUP(orders[[#This Row],[Customer ID]],customers[Customer ID],customers[Email]))</f>
        <v/>
      </c>
      <c r="H1001" t="str">
        <f>_xlfn.XLOOKUP(orders[[#This Row],[Customer ID]],customers[Customer ID],customers[Country])</f>
        <v>United Kingdom</v>
      </c>
      <c r="I1001" t="str">
        <f>_xlfn.XLOOKUP(orders[[#This Row],[Product ID]],products[Product ID],products[Coffee Type])</f>
        <v>Excelsa</v>
      </c>
      <c r="J1001" t="str">
        <f>_xlfn.XLOOKUP(orders[[#This Row],[Product ID]],products[Product ID],products[Roast Type])</f>
        <v xml:space="preserve">Medium </v>
      </c>
      <c r="K1001" s="2">
        <f>_xlfn.XLOOKUP(orders[[#This Row],[Product ID]],products[Product ID],products[Size kg])</f>
        <v>0.2</v>
      </c>
      <c r="L1001">
        <f>_xlfn.XLOOKUP(orders[[#This Row],[Product ID]],products[Product ID],products[Unit Price])</f>
        <v>4.125</v>
      </c>
      <c r="M1001">
        <f>orders[[#This Row],[Unit Price]]*orders[[#This Row],[Quantity]]</f>
        <v>12.375</v>
      </c>
      <c r="N1001">
        <f>_xlfn.XLOOKUP(orders[[#This Row],[Product ID]],products[Product ID],products[Profit]) * orders[[#This Row],[Quantity]]</f>
        <v>1.3611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A0DC-5DBF-48A4-A6CC-A2C237CCA380}">
  <dimension ref="A1:AP24"/>
  <sheetViews>
    <sheetView zoomScaleNormal="100" workbookViewId="0">
      <selection activeCell="T34" sqref="T34"/>
    </sheetView>
  </sheetViews>
  <sheetFormatPr defaultRowHeight="14.4" x14ac:dyDescent="0.3"/>
  <cols>
    <col min="1" max="1" width="12.5546875" bestFit="1" customWidth="1"/>
    <col min="2" max="3" width="11.6640625" bestFit="1" customWidth="1"/>
    <col min="4" max="4" width="12.5546875" bestFit="1" customWidth="1"/>
    <col min="5" max="6" width="11.6640625" bestFit="1" customWidth="1"/>
    <col min="7" max="7" width="8" bestFit="1" customWidth="1"/>
    <col min="8" max="8" width="9" bestFit="1" customWidth="1"/>
    <col min="9" max="9" width="8" bestFit="1" customWidth="1"/>
    <col min="10" max="10" width="14" bestFit="1" customWidth="1"/>
    <col min="11" max="11" width="11.6640625" bestFit="1" customWidth="1"/>
    <col min="12" max="12" width="8" bestFit="1" customWidth="1"/>
    <col min="13" max="13" width="9" bestFit="1" customWidth="1"/>
    <col min="14" max="14" width="7" bestFit="1" customWidth="1"/>
    <col min="15" max="15" width="8" bestFit="1" customWidth="1"/>
    <col min="16" max="16" width="7" bestFit="1" customWidth="1"/>
    <col min="17" max="17" width="12.5546875" bestFit="1" customWidth="1"/>
    <col min="18" max="19" width="17.88671875" bestFit="1" customWidth="1"/>
    <col min="20" max="20" width="9" bestFit="1" customWidth="1"/>
    <col min="21" max="21" width="6.33203125" bestFit="1" customWidth="1"/>
    <col min="22" max="22" width="7" bestFit="1" customWidth="1"/>
    <col min="23" max="23" width="15.109375" bestFit="1" customWidth="1"/>
    <col min="24" max="24" width="22.77734375" bestFit="1" customWidth="1"/>
    <col min="25" max="26" width="8" bestFit="1" customWidth="1"/>
    <col min="27" max="27" width="7" bestFit="1" customWidth="1"/>
    <col min="28" max="28" width="12.5546875" bestFit="1" customWidth="1"/>
    <col min="29" max="29" width="15.5546875" bestFit="1" customWidth="1"/>
    <col min="30" max="31" width="7.5546875" bestFit="1" customWidth="1"/>
    <col min="32" max="32" width="7.88671875" bestFit="1" customWidth="1"/>
    <col min="33" max="33" width="10.77734375" bestFit="1" customWidth="1"/>
    <col min="34" max="34" width="3.88671875" bestFit="1" customWidth="1"/>
    <col min="35" max="35" width="13.21875" bestFit="1" customWidth="1"/>
    <col min="36" max="36" width="25.6640625" bestFit="1" customWidth="1"/>
    <col min="37" max="37" width="7.44140625" bestFit="1" customWidth="1"/>
    <col min="38" max="38" width="6.88671875" bestFit="1" customWidth="1"/>
    <col min="39" max="39" width="4.44140625" bestFit="1" customWidth="1"/>
    <col min="40" max="40" width="4.109375" bestFit="1" customWidth="1"/>
    <col min="41" max="41" width="12.5546875" bestFit="1" customWidth="1"/>
    <col min="42" max="42" width="12.109375" bestFit="1" customWidth="1"/>
    <col min="43" max="43" width="15.5546875" bestFit="1" customWidth="1"/>
    <col min="44" max="44" width="12.5546875" bestFit="1" customWidth="1"/>
    <col min="45" max="45" width="12.109375" bestFit="1" customWidth="1"/>
    <col min="46" max="46" width="15.5546875" bestFit="1" customWidth="1"/>
    <col min="47" max="47" width="14.33203125" bestFit="1" customWidth="1"/>
    <col min="48" max="48" width="12.109375" bestFit="1" customWidth="1"/>
    <col min="49" max="71" width="15.5546875" bestFit="1" customWidth="1"/>
    <col min="72" max="72" width="10.77734375" bestFit="1" customWidth="1"/>
    <col min="73" max="716" width="15.5546875" bestFit="1" customWidth="1"/>
    <col min="717" max="717" width="10.77734375" bestFit="1" customWidth="1"/>
  </cols>
  <sheetData>
    <row r="1" spans="1:42" x14ac:dyDescent="0.3">
      <c r="A1" t="s">
        <v>6209</v>
      </c>
      <c r="E1" t="s">
        <v>6213</v>
      </c>
      <c r="H1" t="s">
        <v>6210</v>
      </c>
      <c r="J1" s="3" t="s">
        <v>6203</v>
      </c>
      <c r="K1" t="s">
        <v>6197</v>
      </c>
      <c r="O1" t="s">
        <v>6227</v>
      </c>
      <c r="Q1" s="3" t="s">
        <v>6203</v>
      </c>
      <c r="R1" t="s">
        <v>6224</v>
      </c>
      <c r="W1" s="3" t="s">
        <v>6203</v>
      </c>
      <c r="X1" t="s">
        <v>6207</v>
      </c>
      <c r="AB1" t="s">
        <v>6211</v>
      </c>
      <c r="AJ1" s="3" t="s">
        <v>6222</v>
      </c>
      <c r="AO1" t="s">
        <v>6212</v>
      </c>
    </row>
    <row r="2" spans="1:42" x14ac:dyDescent="0.3">
      <c r="J2" s="4" t="s">
        <v>23</v>
      </c>
      <c r="K2" s="5">
        <v>6696.8649999999998</v>
      </c>
      <c r="Q2" s="4">
        <v>0.2</v>
      </c>
      <c r="R2" s="7">
        <v>0.249</v>
      </c>
      <c r="W2" s="4" t="s">
        <v>3691</v>
      </c>
      <c r="X2">
        <v>5</v>
      </c>
      <c r="AJ2" s="4" t="s">
        <v>6208</v>
      </c>
      <c r="AK2" s="5">
        <v>4520.1754000000019</v>
      </c>
    </row>
    <row r="3" spans="1:42" x14ac:dyDescent="0.3">
      <c r="E3" s="3" t="s">
        <v>6203</v>
      </c>
      <c r="F3" t="s">
        <v>6197</v>
      </c>
      <c r="J3" s="4" t="s">
        <v>219</v>
      </c>
      <c r="K3" s="5">
        <v>2798.5050000000001</v>
      </c>
      <c r="Q3" s="4">
        <v>0.5</v>
      </c>
      <c r="R3" s="7">
        <v>0.26800000000000002</v>
      </c>
      <c r="U3" t="s">
        <v>6226</v>
      </c>
      <c r="W3" s="4" t="s">
        <v>2745</v>
      </c>
      <c r="X3">
        <v>5</v>
      </c>
      <c r="AB3" s="3" t="s">
        <v>6197</v>
      </c>
      <c r="AC3" s="3" t="s">
        <v>6225</v>
      </c>
      <c r="AJ3" s="4" t="s">
        <v>6197</v>
      </c>
      <c r="AK3" s="5">
        <v>45134.254999999997</v>
      </c>
      <c r="AO3" s="3" t="s">
        <v>6203</v>
      </c>
      <c r="AP3" t="s">
        <v>6208</v>
      </c>
    </row>
    <row r="4" spans="1:42" x14ac:dyDescent="0.3">
      <c r="A4" s="3" t="s">
        <v>6203</v>
      </c>
      <c r="B4" t="s">
        <v>6197</v>
      </c>
      <c r="E4" s="4" t="s">
        <v>6204</v>
      </c>
      <c r="F4" s="5">
        <v>13179.315000000013</v>
      </c>
      <c r="J4" s="4" t="s">
        <v>15</v>
      </c>
      <c r="K4" s="5">
        <v>35638.88499999998</v>
      </c>
      <c r="Q4" s="4">
        <v>1</v>
      </c>
      <c r="R4" s="7">
        <v>0.23599999999999999</v>
      </c>
      <c r="W4" s="4" t="s">
        <v>4843</v>
      </c>
      <c r="X4">
        <v>4</v>
      </c>
      <c r="AB4" s="3" t="s">
        <v>6203</v>
      </c>
      <c r="AC4" t="s">
        <v>6190</v>
      </c>
      <c r="AD4" t="s">
        <v>6196</v>
      </c>
      <c r="AE4" t="s">
        <v>6195</v>
      </c>
      <c r="AF4" t="s">
        <v>6194</v>
      </c>
      <c r="AG4" t="s">
        <v>6198</v>
      </c>
      <c r="AJ4" s="4" t="s">
        <v>6207</v>
      </c>
      <c r="AK4" s="9">
        <v>957</v>
      </c>
      <c r="AO4" s="4" t="s">
        <v>6190</v>
      </c>
      <c r="AP4" s="5">
        <v>1059.1410000000008</v>
      </c>
    </row>
    <row r="5" spans="1:42" x14ac:dyDescent="0.3">
      <c r="A5" s="4" t="s">
        <v>6190</v>
      </c>
      <c r="B5" s="5">
        <v>11768.494999999997</v>
      </c>
      <c r="E5" s="4" t="s">
        <v>6205</v>
      </c>
      <c r="F5" s="5">
        <v>17354.464999999993</v>
      </c>
      <c r="J5" s="4" t="s">
        <v>6198</v>
      </c>
      <c r="K5" s="5">
        <v>45134.254999999997</v>
      </c>
      <c r="Q5" s="4">
        <v>2.5</v>
      </c>
      <c r="R5" s="7">
        <v>0.247</v>
      </c>
      <c r="W5" s="4" t="s">
        <v>3167</v>
      </c>
      <c r="X5">
        <v>4</v>
      </c>
      <c r="AB5" s="4" t="s">
        <v>6199</v>
      </c>
      <c r="AC5" s="5"/>
      <c r="AD5" s="5"/>
      <c r="AE5" s="5"/>
      <c r="AF5" s="5"/>
      <c r="AG5" s="5"/>
      <c r="AJ5" s="4" t="s">
        <v>6223</v>
      </c>
      <c r="AK5" s="9">
        <v>913</v>
      </c>
      <c r="AO5" s="4" t="s">
        <v>6196</v>
      </c>
      <c r="AP5" s="5">
        <v>1353.7023000000006</v>
      </c>
    </row>
    <row r="6" spans="1:42" x14ac:dyDescent="0.3">
      <c r="A6" s="4" t="s">
        <v>6196</v>
      </c>
      <c r="B6" s="5">
        <v>12306.439999999997</v>
      </c>
      <c r="E6" s="4" t="s">
        <v>6206</v>
      </c>
      <c r="F6" s="5">
        <v>14600.474999999995</v>
      </c>
      <c r="Q6" s="4" t="s">
        <v>6198</v>
      </c>
      <c r="R6" s="7">
        <v>1</v>
      </c>
      <c r="W6" s="4" t="s">
        <v>1800</v>
      </c>
      <c r="X6">
        <v>4</v>
      </c>
      <c r="AB6" s="6" t="s">
        <v>6214</v>
      </c>
      <c r="AC6" s="5">
        <v>663.7650000000001</v>
      </c>
      <c r="AD6" s="5">
        <v>784.55000000000007</v>
      </c>
      <c r="AE6" s="5">
        <v>968.2399999999999</v>
      </c>
      <c r="AF6" s="5">
        <v>420.97499999999997</v>
      </c>
      <c r="AG6" s="5">
        <v>2837.53</v>
      </c>
      <c r="AO6" s="4" t="s">
        <v>6195</v>
      </c>
      <c r="AP6" s="5">
        <v>1567.0174000000015</v>
      </c>
    </row>
    <row r="7" spans="1:42" x14ac:dyDescent="0.3">
      <c r="A7" s="4" t="s">
        <v>6195</v>
      </c>
      <c r="B7" s="5">
        <v>12054.074999999995</v>
      </c>
      <c r="E7" s="4" t="s">
        <v>6198</v>
      </c>
      <c r="F7" s="5">
        <v>45134.254999999997</v>
      </c>
      <c r="W7" s="4" t="s">
        <v>6198</v>
      </c>
      <c r="X7">
        <v>22</v>
      </c>
      <c r="AB7" s="6" t="s">
        <v>6215</v>
      </c>
      <c r="AC7" s="5">
        <v>523.80499999999995</v>
      </c>
      <c r="AD7" s="5">
        <v>1442.46</v>
      </c>
      <c r="AE7" s="5">
        <v>898.58499999999992</v>
      </c>
      <c r="AF7" s="5">
        <v>599.14499999999998</v>
      </c>
      <c r="AG7" s="5">
        <v>3463.9949999999999</v>
      </c>
      <c r="AO7" s="4" t="s">
        <v>6194</v>
      </c>
      <c r="AP7" s="5">
        <v>540.31470000000047</v>
      </c>
    </row>
    <row r="8" spans="1:42" x14ac:dyDescent="0.3">
      <c r="A8" s="4" t="s">
        <v>6194</v>
      </c>
      <c r="B8" s="5">
        <v>9005.2450000000099</v>
      </c>
      <c r="AB8" s="6" t="s">
        <v>6216</v>
      </c>
      <c r="AC8" s="5">
        <v>858.61999999999989</v>
      </c>
      <c r="AD8" s="5">
        <v>510.92</v>
      </c>
      <c r="AE8" s="5">
        <v>757.67000000000007</v>
      </c>
      <c r="AF8" s="5">
        <v>860.29000000000008</v>
      </c>
      <c r="AG8" s="5">
        <v>2987.5</v>
      </c>
      <c r="AJ8" t="s">
        <v>6218</v>
      </c>
      <c r="AK8" s="5">
        <f>GETPIVOTDATA("[Measures].[Sum of Profit]",$AJ$1)</f>
        <v>4520.1754000000019</v>
      </c>
      <c r="AO8" s="4" t="s">
        <v>6198</v>
      </c>
      <c r="AP8" s="5">
        <v>4520.1754000000019</v>
      </c>
    </row>
    <row r="9" spans="1:42" x14ac:dyDescent="0.3">
      <c r="A9" s="4" t="s">
        <v>6198</v>
      </c>
      <c r="B9" s="5">
        <v>45134.254999999997</v>
      </c>
      <c r="AB9" s="6" t="s">
        <v>6217</v>
      </c>
      <c r="AC9" s="5">
        <v>880.43999999999994</v>
      </c>
      <c r="AD9" s="5">
        <v>743.53000000000009</v>
      </c>
      <c r="AE9" s="5">
        <v>753.51</v>
      </c>
      <c r="AF9" s="5">
        <v>520.66</v>
      </c>
      <c r="AG9" s="5">
        <v>2898.1400000000003</v>
      </c>
      <c r="AJ9" t="s">
        <v>6219</v>
      </c>
      <c r="AK9" s="5">
        <f>GETPIVOTDATA("[Measures].[Sum of Sales]",$AJ$1)</f>
        <v>45134.254999999997</v>
      </c>
    </row>
    <row r="10" spans="1:42" x14ac:dyDescent="0.3">
      <c r="AB10" s="4" t="s">
        <v>6200</v>
      </c>
      <c r="AC10" s="5"/>
      <c r="AD10" s="5"/>
      <c r="AE10" s="5"/>
      <c r="AF10" s="5"/>
      <c r="AG10" s="5"/>
      <c r="AJ10" t="s">
        <v>6220</v>
      </c>
      <c r="AK10">
        <f>GETPIVOTDATA("[Measures].[Distinct Count of Order ID]",$AJ$1)</f>
        <v>957</v>
      </c>
    </row>
    <row r="11" spans="1:42" x14ac:dyDescent="0.3">
      <c r="AB11" s="6" t="s">
        <v>6214</v>
      </c>
      <c r="AC11" s="5">
        <v>923.17</v>
      </c>
      <c r="AD11" s="5">
        <v>766.17500000000007</v>
      </c>
      <c r="AE11" s="5">
        <v>750.05500000000006</v>
      </c>
      <c r="AF11" s="5">
        <v>840.68</v>
      </c>
      <c r="AG11" s="5">
        <v>3280.0800000000004</v>
      </c>
      <c r="AJ11" t="s">
        <v>6221</v>
      </c>
      <c r="AK11">
        <f>GETPIVOTDATA("[Measures].[Distinct Count of Customer ID 2]",$AJ$1)</f>
        <v>913</v>
      </c>
    </row>
    <row r="12" spans="1:42" x14ac:dyDescent="0.3">
      <c r="AB12" s="6" t="s">
        <v>6215</v>
      </c>
      <c r="AC12" s="5">
        <v>866.90499999999997</v>
      </c>
      <c r="AD12" s="5">
        <v>1246.4199999999998</v>
      </c>
      <c r="AE12" s="5">
        <v>586.28000000000009</v>
      </c>
      <c r="AF12" s="5">
        <v>440.00000000000006</v>
      </c>
      <c r="AG12" s="5">
        <v>3139.6050000000005</v>
      </c>
    </row>
    <row r="13" spans="1:42" x14ac:dyDescent="0.3">
      <c r="AB13" s="6" t="s">
        <v>6216</v>
      </c>
      <c r="AC13" s="5">
        <v>579.27</v>
      </c>
      <c r="AD13" s="5">
        <v>500.255</v>
      </c>
      <c r="AE13" s="5">
        <v>385.94500000000005</v>
      </c>
      <c r="AF13" s="5">
        <v>856.92499999999995</v>
      </c>
      <c r="AG13" s="5">
        <v>2322.3950000000004</v>
      </c>
    </row>
    <row r="14" spans="1:42" x14ac:dyDescent="0.3">
      <c r="AB14" s="6" t="s">
        <v>6217</v>
      </c>
      <c r="AC14" s="5">
        <v>987.06999999999994</v>
      </c>
      <c r="AD14" s="5">
        <v>1150.5600000000002</v>
      </c>
      <c r="AE14" s="5">
        <v>882.17500000000007</v>
      </c>
      <c r="AF14" s="5">
        <v>355.66</v>
      </c>
      <c r="AG14" s="5">
        <v>3375.4649999999997</v>
      </c>
    </row>
    <row r="15" spans="1:42" x14ac:dyDescent="0.3">
      <c r="AB15" s="4" t="s">
        <v>6201</v>
      </c>
      <c r="AC15" s="5"/>
      <c r="AD15" s="5"/>
      <c r="AE15" s="5"/>
      <c r="AF15" s="5"/>
      <c r="AG15" s="5"/>
    </row>
    <row r="16" spans="1:42" x14ac:dyDescent="0.3">
      <c r="AB16" s="6" t="s">
        <v>6214</v>
      </c>
      <c r="AC16" s="5">
        <v>1018.85</v>
      </c>
      <c r="AD16" s="5">
        <v>892</v>
      </c>
      <c r="AE16" s="5">
        <v>936.40499999999986</v>
      </c>
      <c r="AF16" s="5">
        <v>493.9</v>
      </c>
      <c r="AG16" s="5">
        <v>3341.1549999999988</v>
      </c>
    </row>
    <row r="17" spans="28:33" x14ac:dyDescent="0.3">
      <c r="AB17" s="6" t="s">
        <v>6215</v>
      </c>
      <c r="AC17" s="5">
        <v>767.44</v>
      </c>
      <c r="AD17" s="5">
        <v>511.42499999999995</v>
      </c>
      <c r="AE17" s="5">
        <v>1031.6750000000002</v>
      </c>
      <c r="AF17" s="5">
        <v>467.26500000000004</v>
      </c>
      <c r="AG17" s="5">
        <v>2777.8050000000007</v>
      </c>
    </row>
    <row r="18" spans="28:33" x14ac:dyDescent="0.3">
      <c r="AB18" s="6" t="s">
        <v>6216</v>
      </c>
      <c r="AC18" s="5">
        <v>1237.46</v>
      </c>
      <c r="AD18" s="5">
        <v>1092.1199999999999</v>
      </c>
      <c r="AE18" s="5">
        <v>357.94500000000005</v>
      </c>
      <c r="AF18" s="5">
        <v>795.06500000000005</v>
      </c>
      <c r="AG18" s="5">
        <v>3482.5899999999997</v>
      </c>
    </row>
    <row r="19" spans="28:33" x14ac:dyDescent="0.3">
      <c r="AB19" s="6" t="s">
        <v>6217</v>
      </c>
      <c r="AC19" s="5">
        <v>1021.8800000000001</v>
      </c>
      <c r="AD19" s="5">
        <v>974.09500000000003</v>
      </c>
      <c r="AE19" s="5">
        <v>1510.6699999999998</v>
      </c>
      <c r="AF19" s="5">
        <v>657.91499999999996</v>
      </c>
      <c r="AG19" s="5">
        <v>4164.5600000000004</v>
      </c>
    </row>
    <row r="20" spans="28:33" x14ac:dyDescent="0.3">
      <c r="AB20" s="4" t="s">
        <v>6202</v>
      </c>
      <c r="AC20" s="5"/>
      <c r="AD20" s="5"/>
      <c r="AE20" s="5"/>
      <c r="AF20" s="5"/>
      <c r="AG20" s="5"/>
    </row>
    <row r="21" spans="28:33" x14ac:dyDescent="0.3">
      <c r="AB21" s="6" t="s">
        <v>6214</v>
      </c>
      <c r="AC21" s="5">
        <v>505.33499999999998</v>
      </c>
      <c r="AD21" s="5">
        <v>475.54499999999996</v>
      </c>
      <c r="AE21" s="5">
        <v>1397.4</v>
      </c>
      <c r="AF21" s="5">
        <v>599.97000000000014</v>
      </c>
      <c r="AG21" s="5">
        <v>2978.2499999999995</v>
      </c>
    </row>
    <row r="22" spans="28:33" x14ac:dyDescent="0.3">
      <c r="AB22" s="6" t="s">
        <v>6215</v>
      </c>
      <c r="AC22" s="5">
        <v>570.80000000000007</v>
      </c>
      <c r="AD22" s="5">
        <v>928.45000000000016</v>
      </c>
      <c r="AE22" s="5">
        <v>550.92499999999995</v>
      </c>
      <c r="AF22" s="5">
        <v>884.03499999999997</v>
      </c>
      <c r="AG22" s="5">
        <v>2934.2099999999996</v>
      </c>
    </row>
    <row r="23" spans="28:33" x14ac:dyDescent="0.3">
      <c r="AB23" s="6" t="s">
        <v>6216</v>
      </c>
      <c r="AC23" s="5">
        <v>363.685</v>
      </c>
      <c r="AD23" s="5">
        <v>287.935</v>
      </c>
      <c r="AE23" s="5">
        <v>286.59500000000003</v>
      </c>
      <c r="AF23" s="5">
        <v>212.76000000000002</v>
      </c>
      <c r="AG23" s="5">
        <v>1150.9750000000004</v>
      </c>
    </row>
    <row r="24" spans="28:33" x14ac:dyDescent="0.3">
      <c r="AB24" s="4" t="s">
        <v>6198</v>
      </c>
      <c r="AC24" s="5">
        <v>11768.494999999997</v>
      </c>
      <c r="AD24" s="5">
        <v>12306.439999999997</v>
      </c>
      <c r="AE24" s="5">
        <v>12054.074999999995</v>
      </c>
      <c r="AF24" s="5">
        <v>9005.2450000000099</v>
      </c>
      <c r="AG24" s="5">
        <v>45134.254999999997</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164DE-6188-44EB-9093-0409957F1BA4}">
  <dimension ref="A1"/>
  <sheetViews>
    <sheetView showGridLines="0" showRowColHeaders="0" tabSelected="1" zoomScaleNormal="100" workbookViewId="0">
      <selection activeCell="U1" sqref="U1"/>
      <extLst>
        <ext xmlns:xlsdti="http://schemas.microsoft.com/office/spreadsheetml/2023/showDataTypeIcons" uri="{77bfe23e-c014-4d31-8a63-9c772dbf06b6}">
          <xlsdti:showDataTypeIcons visible="0"/>
        </ext>
      </extLst>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 1 2 8 < / i n t > < / v a l u e > < / i t e m > < i t e m > < k e y > < s t r i n g > C o f f e e   T y p e < / s t r i n g > < / k e y > < v a l u e > < i n t > 1 4 3 < / i n t > < / v a l u e > < / i t e m > < i t e m > < k e y > < s t r i n g > R o a s t   T y p e < / s t r i n g > < / k e y > < v a l u e > < i n t > 1 3 6 < / i n t > < / v a l u e > < / i t e m > < i t e m > < k e y > < s t r i n g > S i z e   k g < / s t r i n g > < / k e y > < v a l u e > < i n t > 1 0 2 < / i n t > < / v a l u e > < / i t e m > < i t e m > < k e y > < s t r i n g > U n i t   P r i c e < / s t r i n g > < / k e y > < v a l u e > < i n t > 1 2 1 < / i n t > < / v a l u e > < / i t e m > < i t e m > < k e y > < s t r i n g > P r i c e   p e r   1 0 0 g < / s t r i n g > < / k e y > < v a l u e > < i n t > 1 6 3 < / i n t > < / v a l u e > < / i t e m > < i t e m > < k e y > < s t r i n g > P r o f i t < / s t r i n g > < / k e y > < v a l u e > < i n t > 8 2 < / i n t > < / v a l u e > < / i t e m > < / C o l u m n W i d t h s > < C o l u m n D i s p l a y I n d e x > < i t e m > < k e y > < s t r i n g > P r o d u c t   I D < / s t r i n g > < / k e y > < v a l u e > < i n t > 0 < / i n t > < / v a l u e > < / i t e m > < i t e m > < k e y > < s t r i n g > C o f f e e   T y p e < / s t r i n g > < / k e y > < v a l u e > < i n t > 1 < / i n t > < / v a l u e > < / i t e m > < i t e m > < k e y > < s t r i n g > R o a s t   T y p e < / s t r i n g > < / k e y > < v a l u e > < i n t > 2 < / i n t > < / v a l u e > < / i t e m > < i t e m > < k e y > < s t r i n g > S i z e   k g < / 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u s t o m e r s " > < 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 1 4 4 < / i n t > < / v a l u e > < / i t e m > < i t e m > < k e y > < s t r i n g > C u s t o m e r   N a m e < / s t r i n g > < / k e y > < v a l u e > < i n t > 1 7 8 < / i n t > < / v a l u e > < / i t e m > < i t e m > < k e y > < s t r i n g > E m a i l < / s t r i n g > < / k e y > < v a l u e > < i n t > 8 8 < / i n t > < / v a l u e > < / i t e m > < i t e m > < k e y > < s t r i n g > P h o n e   N u m b e r < / s t r i n g > < / k e y > < v a l u e > < i n t > 1 7 1 < / i n t > < / v a l u e > < / i t e m > < i t e m > < k e y > < s t r i n g > A d d r e s s   L i n e   1 < / s t r i n g > < / k e y > < v a l u e > < i n t > 1 6 7 < / i n t > < / v a l u e > < / i t e m > < i t e m > < k e y > < s t r i n g > C i t y < / s t r i n g > < / k e y > < v a l u e > < i n t > 7 1 < / i n t > < / v a l u e > < / i t e m > < i t e m > < k e y > < s t r i n g > C o u n t r y < / s t r i n g > < / k e y > < v a l u e > < i n t > 1 0 6 < / i n t > < / v a l u e > < / i t e m > < i t e m > < k e y > < s t r i n g > P o s t c o d e < / s t r i n g > < / k e y > < v a l u e > < i n t > 1 2 0 < / i n t > < / v a l u e > < / i t e m > < i t e m > < k e y > < s t r i n g > L o y a l t y   C a r d < / s t r i n g > < / k e y > < v a l u e > < i n t > 1 4 3 < / 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 2 0 2 5 - 1 0 - 0 6 T 2 1 : 5 3 : 3 9 . 7 8 2 6 3 5 2 + 0 3 : 0 0 < / L a s t P r o c e s s e d T i m e > < / D a t a M o d e l i n g S a n d b o x . S e r i a l i z e d S a n d b o x E r r o r C a c h e > ] ] > < / C u s t o m C o n t e n t > < / G e m i n i > 
</file>

<file path=customXml/item13.xml>��< ? x m l   v e r s i o n = " 1 . 0 "   e n c o d i n g = " U T F - 1 6 " ? > < G e m i n i   x m l n s = " h t t p : / / g e m i n i / p i v o t c u s t o m i z a t i o n / T a b l e O r d e r " > < C u s t o m C o n t e n t > < ! [ C D A T A [ o r d e r s , c u s t o m e r s , p r o d u c t s ] ] > < / C u s t o m C o n t e n t > < / G e m i n i > 
</file>

<file path=customXml/item14.xml>��< ? x m l   v e r s i o n = " 1 . 0 "   e n c o d i n g = " U T F - 1 6 " ? > < G e m i n i   x m l n s = " h t t p : / / g e m i n i / p i v o t c u s t o m i z a t i o n / e d 0 a 6 d a 2 - e e d f - 4 8 1 7 - a c e 6 - 0 f 1 1 3 1 1 3 f 8 9 0 " > < C u s t o m C o n t e n t > < ! [ C D A T A [ < ? x m l   v e r s i o n = " 1 . 0 "   e n c o d i n g = " u t f - 1 6 " ? > < S e t t i n g s > < C a l c u l a t e d F i e l d s > < i t e m > < M e a s u r e N a m e > T o t a l   S a l e s < / M e a s u r e N a m e > < D i s p l a y N a m e > T o t a l   S a l e s < / D i s p l a y N a m e > < V i s i b l e > F a l s e < / V i s i b l e > < / i t e m > < i t e m > < M e a s u r e N a m e > T o t a l   P r o f i t < / M e a s u r e N a m e > < D i s p l a y N a m e > T o t a l   P r o f i t < / D i s p l a y N a m e > < V i s i b l e > F a l s e < / V i s i b l e > < / i t e m > < / C a l c u l a t e d F i e l d s > < S A H o s t H a s h > 0 < / S A H o s t H a s h > < G e m i n i F i e l d L i s t V i s i b l e > T r u e < / G e m i n i F i e l d L i s t V i s i b l e > < / S e t t i n g 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0 b 2 6 0 c b 2 - 9 8 b 3 - 4 c c 1 - 9 b 0 3 - 2 7 f 6 6 e 8 5 b d 7 3 " > < C u s t o m C o n t e n t > < ! [ C D A T A [ < ? x m l   v e r s i o n = " 1 . 0 "   e n c o d i n g = " u t f - 1 6 " ? > < S e t t i n g s > < C a l c u l a t e d F i e l d s > < i t e m > < M e a s u r e N a m e > T o t a l   S a l e s < / M e a s u r e N a m e > < D i s p l a y N a m e > T o t a l   S a l e s < / D i s p l a y N a m e > < V i s i b l e > F a l s e < / V i s i b l e > < / i t e m > < i t e m > < M e a s u r e N a m e > T o t a l   P r o f i t < / M e a s u r e N a m e > < D i s p l a y N a m e > T o t a l   P r o f i t < / D i s p l a y N a m e > < V i s i b l e > F a l s e < / V i s i b l e > < / i t e m > < / C a l c u l a t e d F i e l d s > < S A H o s t H a s h > 0 < / S A H o s t H a s h > < G e m i n i F i e l d L i s t V i s i b l e > T r u e < / G e m i n i F i e l d L i s t V i s i b l e > < / S e t t i n g s > ] ] > < / C u s t o m C o n t e n t > < / G e m i n i > 
</file>

<file path=customXml/item18.xml>��< ? x m l   v e r s i o n = " 1 . 0 "   e n c o d i n g = " U T F - 1 6 " ? > < G e m i n i   x m l n s = " h t t p : / / g e m i n i / p i v o t c u s t o m i z a t i o n / 6 d 3 5 0 0 6 1 - 3 5 0 6 - 4 d 1 5 - b 5 f a - 4 7 7 2 e 0 4 8 4 8 9 e " > < C u s t o m C o n t e n t > < ! [ C D A T A [ < ? x m l   v e r s i o n = " 1 . 0 "   e n c o d i n g = " u t f - 1 6 " ? > < S e t t i n g s > < C a l c u l a t e d F i e l d s > < i t e m > < M e a s u r e N a m e > T o t a l   S a l e s < / M e a s u r e N a m e > < D i s p l a y N a m e > T o t a l   S a l e s < / D i s p l a y N a m e > < V i s i b l e > F a l s e < / V i s i b l e > < / i t e m > < i t e m > < M e a s u r e N a m e > T o t a l   P r o f i t < / M e a s u r e N a m e > < D i s p l a y N a m e > T o t a l   P r o f i t < / D i s p l a y N a m e > < V i s i b l e > F a l s e < / V i s i b l e > < / i t e m > < / C a l c u l a t e d F i e l d s > < S A H o s t H a s h > 0 < / S A H o s t H a s h > < G e m i n i F i e l d L i s t V i s i b l e > T r u e < / G e m i n i F i e l d L i s t V i s i b l e > < / S e t t i n g s > ] ] > < / C u s t o m C o n t e n t > < / G e m i n i > 
</file>

<file path=customXml/item19.xml>��< ? x m l   v e r s i o n = " 1 . 0 "   e n c o d i n g = " U T F - 1 6 " ? > < G e m i n i   x m l n s = " h t t p : / / g e m i n i / p i v o t c u s t o m i z a t i o n / b e 4 e 1 9 d 5 - e a 2 a - 4 6 d 6 - 8 4 c 2 - 5 8 6 9 2 b e 3 d d 6 3 " > < C u s t o m C o n t e n t > < ! [ C D A T A [ < ? x m l   v e r s i o n = " 1 . 0 "   e n c o d i n g = " u t f - 1 6 " ? > < S e t t i n g s > < C a l c u l a t e d F i e l d s > < i t e m > < M e a s u r e N a m e > T o t a l   S a l e s < / M e a s u r e N a m e > < D i s p l a y N a m e > T o t a l   S a l e s < / D i s p l a y N a m e > < V i s i b l e > F a l s e < / V i s i b l e > < / i t e m > < i t e m > < M e a s u r e N a m e > T o t a l   P r o f i t < / M e a s u r e N a m e > < D i s p l a y N a m e > T o t a l   P r o f i t < / D i s p l a y N a m e > < V i s i b l e > F a l s e < / V i s i b l e > < / i t e m > < / C a l c u l a t e d F i e l d s > < S A H o s t H a s h > 0 < / S A H o s t H a s h > < G e m i n i F i e l d L i s t V i s i b l e > T r u e < / G e m i n i F i e l d L i s t V i s i b l e > < / S e t t i n g s > ] ] > < / C u s t o m C o n t e n t > < / G e m i n i > 
</file>

<file path=customXml/item2.xml>��< ? x m l   v e r s i o n = " 1 . 0 "   e n c o d i n g = " u t f - 1 6 " ? > < D a t a M a s h u p   s q m i d = " 2 1 4 2 a 4 1 a - c b 2 d - 4 c a 5 - a 9 e a - 3 b 8 a d b d 2 f e 3 0 "   x m l n s = " h t t p : / / s c h e m a s . m i c r o s o f t . c o m / D a t a M a s h u p " > A A A A A A w G A A B Q S w M E F A A C A A g A h q V G W w 8 D + n e l A A A A 9 g A A A B I A H A B D b 2 5 m a W c v U G F j a 2 F n Z S 5 4 b W w g o h g A K K A U A A A A A A A A A A A A A A A A A A A A A A A A A A A A h Y 9 B D o I w F E S v Q r q n L a D R k E 9 Z u J X E h G j c N r V C I 3 w M F M v d X H g k r y B G U X c u Z + Z N M n O / 3 i A d 6 s q 7 6 L Y z D S Y k o J x 4 G l V z M F g k p L d H f 0 l S A R u p T r L Q 3 g h j F w + d S U h p 7 T l m z D l H X U S b t m A h 5 w H b Z + t c l b q W v s H O S l S a f F q H / y 0 i Y P c a I 0 I a z B Z 0 z i P K g U 0 m Z A a / Q D j u f a Y / J q z 6 y v a t F h r 9 b Q 5 s k s D e H 8 Q D U E s D B B Q A A g A I A I a l R 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p U Z b v l 5 x v Q U D A A C 8 D A A A E w A c A E Z v c m 1 1 b G F z L 1 N l Y 3 R p b 2 4 x L m 0 g o h g A K K A U A A A A A A A A A A A A A A A A A A A A A A A A A A A A 1 V X L b h o x F N 0 j 8 Q / W d A P S C A W S Z t G I B Y J U j Z q m a a D t I k S R m T H g 4 r G R 7 V G h E a u m m / x I u q 3 a T f 8 E / q Z 3 H g z z b K m I I g V p P K N 7 b J 9 z L + f a i l i a C o 6 6 w b t + V C 6 V S 2 q M J b G R 5 S o t H C I V a i J G d L m E 4 N c V r r Q I R I 5 n F m G 1 j 0 J O B k J M K i 8 p I 7 W 2 4 J p w r S p G 5 0 W / g z V G L Y 7 Z X F H V X 3 1 b / l r e L 3 + s 7 p a / 0 f L 7 8 n 5 1 C 8 / X 5 c / V 3 e q 2 P 5 X i E y h A + 6 g t h k N C o n X o P E D 6 l h 9 / K 2 3 Q c 4 E / X 3 u 7 1 2 Z M z Y y q i b j L m I m 0 d E n V D G R G 2 q + 7 Y 0 I 0 6 A 2 E 3 1 y e a O I 0 j Q g 3 z N e U 2 0 3 D n 2 Z c L S 6 9 j a / C X Z 4 Z Q O 8 I D c V 4 R b B H b c B O P T y A X E M k j F d S h C a 6 D C e 0 G O t a m G G p m p 7 A q 2 q 0 d 3 u M + Q i 2 7 s 2 n Z L N v T 2 K u h k I 6 b c F c h 3 u g q u Q I M W 9 u j H Z I i k 4 6 B u Q P U 5 E m M 7 0 w U Q w 7 w w 7 J o M c O p i w T P R 8 L T t C Z 6 w y I z I A t 2 5 Z E K X R K Y U 4 9 y 0 f 1 P B s U L t c y G z 8 X S l v C j n R h P v f j p 2 K O m Z 6 j N p Z 2 Y t G i W i 5 R n l u 5 u G W F 7 4 8 n 6 N d A e I F Z A / C h n B q n e h y b + l X I 8 2 g A Q B 6 R E W z 4 T t o 3 Z x m Q 2 C 5 U P w d 6 5 2 K u A y e e c H 1 4 U P O E F f f D 2 n e J d l g H U + b d h P 1 / 3 C 9 H C r o Q W O l c p E u / Z G L v O d X g F 2 p l Z 2 N G V D y 4 p f 2 n Q W G e Y g O s p R e 0 w B p + q C Z I 0 j 1 O G / z F t j m e i r C s q S I o 7 i r u n 9 o F x o q B f h x N o R H q e 3 u j 3 A l i S H U K W G w K c U G m D F u Q 2 w f M 3 F g p w r g f r a T q Z R o t i Y N x Q C 3 4 C i f L 9 a o e p G Q m 6 1 B I W S / k T E k z o X a D Y I T m 3 5 G 1 s S U r 3 I z G K R 0 E I 5 E 7 Z 7 u / J W 8 D G K H F g 5 E w t S P t w Z a 0 + 1 6 i f r K j s U a F n D E T F 1 I + 3 5 L y A O j e e A + x q e v s x n m 4 J e d z 4 O t 4 D 5 a T / 2 W M d 0 L 9 n 0 d H W p 9 3 c i Q a u u 1 K S b g 1 3 1 x t m Z Z O T k k k z + H 2 s 1 F A q e L J e 0 A Y r q Q 1 e x r C s 8 Z / o 8 n I W B R k 2 N g i w 6 S I 8 G w M D p 2 0 9 K J 7 r 2 E c / Q F Q S w E C L Q A U A A I A C A C G p U Z b D w P 6 d 6 U A A A D 2 A A A A E g A A A A A A A A A A A A A A A A A A A A A A Q 2 9 u Z m l n L 1 B h Y 2 t h Z 2 U u e G 1 s U E s B A i 0 A F A A C A A g A h q V G W w / K 6 a u k A A A A 6 Q A A A B M A A A A A A A A A A A A A A A A A 8 Q A A A F t D b 2 5 0 Z W 5 0 X 1 R 5 c G V z X S 5 4 b W x Q S w E C L Q A U A A I A C A C G p U Z b v l 5 x v Q U D A A C 8 D A A A E w A A A A A A A A A A A A A A A A D i A Q A A R m 9 y b X V s Y X M v U 2 V j d G l v b j E u b V B L B Q Y A A A A A A w A D A M I A A A A 0 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K L w A A A A A A A O g 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U X V l c n l J R C I g V m F s d W U 9 I n M 1 Z D U 2 N m E x N y 0 y N G V k L T Q x N T A t O T A 5 O S 1 k N z N h Z T I 3 M m Y 3 Z 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G a W x s U 3 R h d H V z I i B W Y W x 1 Z T 0 i c 0 N v b X B s Z X R l 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M b 3 l h b H R 5 I E N h c m Q m c X V v d D t d I i A v P j x F b n R y e S B U e X B l P S J G a W x s Q 2 9 s d W 1 u V H l w Z X M i I F Z h b H V l P S J z Q m d Z R 0 J n W U d C Z 0 F H I i A v P j x F b n R y e S B U e X B l P S J G a W x s T G F z d F V w Z G F 0 Z W Q i I F Z h b H V l P S J k M j A y N S 0 x M C 0 w N l Q x N z o 0 N D o x M i 4 w O D U 3 M z Q w W i I g L z 4 8 R W 5 0 c n k g V H l w Z T 0 i R m l s b E V y c m 9 y Q 2 9 1 b n Q i I F Z h b H V l P S J s M C I g L z 4 8 R W 5 0 c n k g V H l w Z T 0 i R m l s b E V y c m 9 y Q 2 9 k Z S I g V m F s d W U 9 I n N V b m t u b 3 d u I i A v P j x F b n R y e S B U e X B l P S J G a W x s Q 2 9 1 b n Q i I F Z h b H V l P S J s M T A w M C 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j d X N 0 b 2 1 l c n M v Q X V 0 b 1 J l b W 9 2 Z W R D b 2 x 1 b W 5 z M S 5 7 Q 3 V z d G 9 t Z X I g S U Q s M H 0 m c X V v d D s s J n F 1 b 3 Q 7 U 2 V j d G l v b j E v Y 3 V z d G 9 t Z X J z L 0 F 1 d G 9 S Z W 1 v d m V k Q 2 9 s d W 1 u c z E u e 0 N 1 c 3 R v b W V y I E 5 h b W U s M X 0 m c X V v d D s s J n F 1 b 3 Q 7 U 2 V j d G l v b j E v Y 3 V z d G 9 t Z X J z L 0 F 1 d G 9 S Z W 1 v d m V k Q 2 9 s d W 1 u c z E u e 0 V t Y W l s L D J 9 J n F 1 b 3 Q 7 L C Z x d W 9 0 O 1 N l Y 3 R p b 2 4 x L 2 N 1 c 3 R v b W V y c y 9 B d X R v U m V t b 3 Z l Z E N v b H V t b n M x L n t Q a G 9 u Z S B O d W 1 i Z X I s M 3 0 m c X V v d D s s J n F 1 b 3 Q 7 U 2 V j d G l v b j E v Y 3 V z d G 9 t Z X J z L 0 F 1 d G 9 S Z W 1 v d m V k Q 2 9 s d W 1 u c z E u e 0 F k Z H J l c 3 M g T G l u Z S A x L D R 9 J n F 1 b 3 Q 7 L C Z x d W 9 0 O 1 N l Y 3 R p b 2 4 x L 2 N 1 c 3 R v b W V y c y 9 B d X R v U m V t b 3 Z l Z E N v b H V t b n M x L n t D a X R 5 L D V 9 J n F 1 b 3 Q 7 L C Z x d W 9 0 O 1 N l Y 3 R p b 2 4 x L 2 N 1 c 3 R v b W V y c y 9 B d X R v U m V t b 3 Z l Z E N v b H V t b n M x L n t D b 3 V u d H J 5 L D Z 9 J n F 1 b 3 Q 7 L C Z x d W 9 0 O 1 N l Y 3 R p b 2 4 x L 2 N 1 c 3 R v b W V y c y 9 B d X R v U m V t b 3 Z l Z E N v b H V t b n M x L n t Q b 3 N 0 Y 2 9 k Z S w 3 f S Z x d W 9 0 O y w m c X V v d D t T Z W N 0 a W 9 u M S 9 j d X N 0 b 2 1 l c n M v Q X V 0 b 1 J l b W 9 2 Z W R D b 2 x 1 b W 5 z M S 5 7 T G 9 5 Y W x 0 e S B D Y X J k L D h 9 J n F 1 b 3 Q 7 X S w m c X V v d D t D b 2 x 1 b W 5 D b 3 V u d C Z x d W 9 0 O z o 5 L C Z x d W 9 0 O 0 t l e U N v b H V t b k 5 h b W V z J n F 1 b 3 Q 7 O l t d L C Z x d W 9 0 O 0 N v b H V t b k l k Z W 5 0 a X R p Z X M m c X V v d D s 6 W y Z x d W 9 0 O 1 N l Y 3 R p b 2 4 x L 2 N 1 c 3 R v b W V y c y 9 B d X R v U m V t b 3 Z l Z E N v b H V t b n M x L n t D d X N 0 b 2 1 l c i B J R C w w f S Z x d W 9 0 O y w m c X V v d D t T Z W N 0 a W 9 u M S 9 j d X N 0 b 2 1 l c n M v Q X V 0 b 1 J l b W 9 2 Z W R D b 2 x 1 b W 5 z M S 5 7 Q 3 V z d G 9 t Z X I g T m F t Z S w x f S Z x d W 9 0 O y w m c X V v d D t T Z W N 0 a W 9 u M S 9 j d X N 0 b 2 1 l c n M v Q X V 0 b 1 J l b W 9 2 Z W R D b 2 x 1 b W 5 z M S 5 7 R W 1 h a W w s M n 0 m c X V v d D s s J n F 1 b 3 Q 7 U 2 V j d G l v b j E v Y 3 V z d G 9 t Z X J z L 0 F 1 d G 9 S Z W 1 v d m V k Q 2 9 s d W 1 u c z E u e 1 B o b 2 5 l I E 5 1 b W J l c i w z f S Z x d W 9 0 O y w m c X V v d D t T Z W N 0 a W 9 u M S 9 j d X N 0 b 2 1 l c n M v Q X V 0 b 1 J l b W 9 2 Z W R D b 2 x 1 b W 5 z M S 5 7 Q W R k c m V z c y B M a W 5 l I D E s N H 0 m c X V v d D s s J n F 1 b 3 Q 7 U 2 V j d G l v b j E v Y 3 V z d G 9 t Z X J z L 0 F 1 d G 9 S Z W 1 v d m V k Q 2 9 s d W 1 u c z E u e 0 N p d H k s N X 0 m c X V v d D s s J n F 1 b 3 Q 7 U 2 V j d G l v b j E v Y 3 V z d G 9 t Z X J z L 0 F 1 d G 9 S Z W 1 v d m V k Q 2 9 s d W 1 u c z E u e 0 N v d W 5 0 c n k s N n 0 m c X V v d D s s J n F 1 b 3 Q 7 U 2 V j d G l v b j E v Y 3 V z d G 9 t Z X J z L 0 F 1 d G 9 S Z W 1 v d m V k Q 2 9 s d W 1 u c z E u e 1 B v c 3 R j b 2 R l L D d 9 J n F 1 b 3 Q 7 L C Z x d W 9 0 O 1 N l Y 3 R p b 2 4 x L 2 N 1 c 3 R v b W V y c y 9 B d X R v U m V t b 3 Z l Z E N v b H V t b n M x L n t M b 3 l h b H R 5 I E N h c m Q s O H 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Y 3 V z d G 9 t Z X J z X 1 N o Z W V 0 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F l M D U z M j F l L T c 2 Y j M t N D Q 1 N i 1 h N T I 3 L T g 3 M D B h Y W R i Y W Q 0 Y y I g L z 4 8 R W 5 0 c n k g V H l w Z T 0 i R m l s b E V u Y W J s Z W Q i I F Z h b H V l P S J s M S I g L z 4 8 R W 5 0 c n k g V H l w Z T 0 i Q W R k Z W R U b 0 R h d G F N b 2 R l b C I g V m F s d W U 9 I m w w I i A v P j x F b n R y e S B U e X B l P S J G a W x s Q 2 9 1 b n Q i I F Z h b H V l P S J s M T A w 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Z G U i I F Z h b H V l P S J z V W 5 r b m 9 3 b i I g L z 4 8 R W 5 0 c n k g V H l w Z T 0 i R m l s b F R h c m d l d C I g V m F s d W U 9 I n N v c m R l c n M i I C 8 + P E V u d H J 5 I F R 5 c G U 9 I k Z p b G x l Z E N v b X B s Z X R l U m V z d W x 0 V G 9 X b 3 J r c 2 h l Z X Q i I F Z h b H V l P S J s M S I g L z 4 8 R W 5 0 c n k g V H l w Z T 0 i R m l s b E N v b H V t b l R 5 c G V z I i B W Y W x 1 Z T 0 i c 0 J n a 0 d C Z 0 1 B Q U F B Q U F B Q U F B Q T 0 9 I i A v P j x F b n R y e S B U e X B l P S J G a W x s T G F z d F V w Z G F 0 Z W Q i I F Z h b H V l P S J k M j A y N S 0 x M C 0 w N l Q x N z o 0 N D o x M i 4 w N j Y x O T Y z W i I g L z 4 8 R W 5 0 c n k g V H l w Z T 0 i R m l s b F N 0 Y X R 1 c y I g V m F s d W U 9 I n N D b 2 1 w b G V 0 Z 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N v Z m Z l Z S B U e X B l J n F 1 b 3 Q 7 L C Z x d W 9 0 O 1 J v Y X N 0 I F R 5 c G U m c X V v d D s s J n F 1 b 3 Q 7 U 2 l 6 Z S Z x d W 9 0 O y w m c X V v d D t V b m l 0 I F B y a W N l J n F 1 b 3 Q 7 L C Z x d W 9 0 O 1 N h b G V z J n F 1 b 3 Q 7 X S I g L z 4 8 R W 5 0 c n k g V H l w Z T 0 i U m V j b 3 Z l c n l U Y X J n Z X R S b 3 c i I F Z h b H V l P S J s M S I g L z 4 8 R W 5 0 c n k g V H l w Z T 0 i U m V j b 3 Z l c n l U Y X J n Z X R D b 2 x 1 b W 4 i I F Z h b H V l P S J s M S I g L z 4 8 R W 5 0 c n k g V H l w Z T 0 i U m V j b 3 Z l c n l U Y X J n Z X R T a G V l d C I g V m F s d W U 9 I n N v c m R l c n M i I C 8 + P E V u d H J 5 I F R 5 c G U 9 I k Z p b G x U b 0 R h d G F N b 2 R l b E V u Y W J s Z W Q i I F Z h b H V l P S J s M C I g L z 4 8 R W 5 0 c n k g V H l w Z T 0 i R m l s b E 9 i a m V j d F R 5 c G U i I F Z h b H V l P S J z V G F i b G U i I C 8 + P E V u d H J 5 I F R 5 c G U 9 I k Z p b G x F c n J v c k N v d W 5 0 I i B W Y W x 1 Z T 0 i b D A i I C 8 + P E V u d H J 5 I F R 5 c G U 9 I l J l b G F 0 a W 9 u c 2 h p c E l u Z m 9 D b 2 5 0 Y W l u Z X I i I F Z h b H V l P S J z e y Z x d W 9 0 O 2 N v b H V t b k N v d W 5 0 J n F 1 b 3 Q 7 O j E z L C Z x d W 9 0 O 2 t l e U N v b H V t b k 5 h b W V z J n F 1 b 3 Q 7 O l t d L C Z x d W 9 0 O 3 F 1 Z X J 5 U m V s Y X R p b 2 5 z a G l w c y Z x d W 9 0 O z p b X S w m c X V v d D t j b 2 x 1 b W 5 J Z G V u d G l 0 a W V z J n F 1 b 3 Q 7 O l s m c X V v d D t T Z W N 0 a W 9 u M S 9 v c m R l c n M v Q X V 0 b 1 J l b W 9 2 Z W R D b 2 x 1 b W 5 z M S 5 7 T 3 J k Z X I g S U Q s M H 0 m c X V v d D s s J n F 1 b 3 Q 7 U 2 V j d G l v b j E v b 3 J k Z X J z L 0 F 1 d G 9 S Z W 1 v d m V k Q 2 9 s d W 1 u c z E u e 0 9 y Z G V y I E R h d G U s M X 0 m c X V v d D s s J n F 1 b 3 Q 7 U 2 V j d G l v b j E v b 3 J k Z X J z L 0 F 1 d G 9 S Z W 1 v d m V k Q 2 9 s d W 1 u c z E u e 0 N 1 c 3 R v b W V y I E l E L D J 9 J n F 1 b 3 Q 7 L C Z x d W 9 0 O 1 N l Y 3 R p b 2 4 x L 2 9 y Z G V y c y 9 B d X R v U m V t b 3 Z l Z E N v b H V t b n M x L n t Q c m 9 k d W N 0 I E l E L D N 9 J n F 1 b 3 Q 7 L C Z x d W 9 0 O 1 N l Y 3 R p b 2 4 x L 2 9 y Z G V y c y 9 B d X R v U m V t b 3 Z l Z E N v b H V t b n M x L n t R d W F u d G l 0 e S w 0 f S Z x d W 9 0 O y w m c X V v d D t T Z W N 0 a W 9 u M S 9 v c m R l c n M v Q X V 0 b 1 J l b W 9 2 Z W R D b 2 x 1 b W 5 z M S 5 7 Q 3 V z d G 9 t Z X I g T m F t Z S w 1 f S Z x d W 9 0 O y w m c X V v d D t T Z W N 0 a W 9 u M S 9 v c m R l c n M v Q X V 0 b 1 J l b W 9 2 Z W R D b 2 x 1 b W 5 z M S 5 7 R W 1 h a W w s N n 0 m c X V v d D s s J n F 1 b 3 Q 7 U 2 V j d G l v b j E v b 3 J k Z X J z L 0 F 1 d G 9 S Z W 1 v d m V k Q 2 9 s d W 1 u c z E u e 0 N v d W 5 0 c n k s N 3 0 m c X V v d D s s J n F 1 b 3 Q 7 U 2 V j d G l v b j E v b 3 J k Z X J z L 0 F 1 d G 9 S Z W 1 v d m V k Q 2 9 s d W 1 u c z E u e 0 N v Z m Z l Z S B U e X B l L D h 9 J n F 1 b 3 Q 7 L C Z x d W 9 0 O 1 N l Y 3 R p b 2 4 x L 2 9 y Z G V y c y 9 B d X R v U m V t b 3 Z l Z E N v b H V t b n M x L n t S b 2 F z d C B U e X B l L D l 9 J n F 1 b 3 Q 7 L C Z x d W 9 0 O 1 N l Y 3 R p b 2 4 x L 2 9 y Z G V y c y 9 B d X R v U m V t b 3 Z l Z E N v b H V t b n M x L n t T a X p l L D E w f S Z x d W 9 0 O y w m c X V v d D t T Z W N 0 a W 9 u M S 9 v c m R l c n M v Q X V 0 b 1 J l b W 9 2 Z W R D b 2 x 1 b W 5 z M S 5 7 V W 5 p d C B Q c m l j Z S w x M X 0 m c X V v d D s s J n F 1 b 3 Q 7 U 2 V j d G l v b j E v b 3 J k Z X J z L 0 F 1 d G 9 S Z W 1 v d m V k Q 2 9 s d W 1 u c z E u e 1 N h b G V z L D E y f S Z x d W 9 0 O 1 0 s J n F 1 b 3 Q 7 Q 2 9 s d W 1 u Q 2 9 1 b n Q m c X V v d D s 6 M T M s J n F 1 b 3 Q 7 S 2 V 5 Q 2 9 s d W 1 u T m F t Z X M m c X V v d D s 6 W 1 0 s J n F 1 b 3 Q 7 Q 2 9 s d W 1 u S W R l b n R p d G l l c y Z x d W 9 0 O z p b J n F 1 b 3 Q 7 U 2 V j d G l v b j E v b 3 J k Z X J z L 0 F 1 d G 9 S Z W 1 v d m V k Q 2 9 s d W 1 u c z E u e 0 9 y Z G V y I E l E L D B 9 J n F 1 b 3 Q 7 L C Z x d W 9 0 O 1 N l Y 3 R p b 2 4 x L 2 9 y Z G V y c y 9 B d X R v U m V t b 3 Z l Z E N v b H V t b n M x L n t P c m R l c i B E Y X R l L D F 9 J n F 1 b 3 Q 7 L C Z x d W 9 0 O 1 N l Y 3 R p b 2 4 x L 2 9 y Z G V y c y 9 B d X R v U m V t b 3 Z l Z E N v b H V t b n M x L n t D d X N 0 b 2 1 l c i B J R C w y f S Z x d W 9 0 O y w m c X V v d D t T Z W N 0 a W 9 u M S 9 v c m R l c n M v Q X V 0 b 1 J l b W 9 2 Z W R D b 2 x 1 b W 5 z M S 5 7 U H J v Z H V j d C B J R C w z f S Z x d W 9 0 O y w m c X V v d D t T Z W N 0 a W 9 u M S 9 v c m R l c n M v Q X V 0 b 1 J l b W 9 2 Z W R D b 2 x 1 b W 5 z M S 5 7 U X V h b n R p d H k s N H 0 m c X V v d D s s J n F 1 b 3 Q 7 U 2 V j d G l v b j E v b 3 J k Z X J z L 0 F 1 d G 9 S Z W 1 v d m V k Q 2 9 s d W 1 u c z E u e 0 N 1 c 3 R v b W V y I E 5 h b W U s N X 0 m c X V v d D s s J n F 1 b 3 Q 7 U 2 V j d G l v b j E v b 3 J k Z X J z L 0 F 1 d G 9 S Z W 1 v d m V k Q 2 9 s d W 1 u c z E u e 0 V t Y W l s L D Z 9 J n F 1 b 3 Q 7 L C Z x d W 9 0 O 1 N l Y 3 R p b 2 4 x L 2 9 y Z G V y c y 9 B d X R v U m V t b 3 Z l Z E N v b H V t b n M x L n t D b 3 V u d H J 5 L D d 9 J n F 1 b 3 Q 7 L C Z x d W 9 0 O 1 N l Y 3 R p b 2 4 x L 2 9 y Z G V y c y 9 B d X R v U m V t b 3 Z l Z E N v b H V t b n M x L n t D b 2 Z m Z W U g V H l w Z S w 4 f S Z x d W 9 0 O y w m c X V v d D t T Z W N 0 a W 9 u M S 9 v c m R l c n M v Q X V 0 b 1 J l b W 9 2 Z W R D b 2 x 1 b W 5 z M S 5 7 U m 9 h c 3 Q g V H l w Z S w 5 f S Z x d W 9 0 O y w m c X V v d D t T Z W N 0 a W 9 u M S 9 v c m R l c n M v Q X V 0 b 1 J l b W 9 2 Z W R D b 2 x 1 b W 5 z M S 5 7 U 2 l 6 Z S w x M H 0 m c X V v d D s s J n F 1 b 3 Q 7 U 2 V j d G l v b j E v b 3 J k Z X J z L 0 F 1 d G 9 S Z W 1 v d m V k Q 2 9 s d W 1 u c z E u e 1 V u a X Q g U H J p Y 2 U s M T F 9 J n F 1 b 3 Q 7 L C Z x d W 9 0 O 1 N l Y 3 R p b 2 4 x L 2 9 y Z G V y c y 9 B d X R v U m V t b 3 Z l Z E N v b H V t b n M x L n t T Y W x l c y w x M n 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x N z c 2 M G J l N C 0 5 O G I w L T R m M W M t O T M 2 M i 0 2 N T N l Y 2 N i Y W Q 1 Y z 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1 L T E w L T A 2 V D E 3 O j Q 0 O j E y L j E x M T A 1 N T l a I i A v P j x F b n R y e S B U e X B l P S J G a W x s Q 2 9 s d W 1 u V H l w Z X M i I F Z h b H V l P S J z Q m d Z R 0 J S R V J F U T 0 9 I i A v P j x F b n R y e S B U e X B l P S J G a W x s Q 2 9 s d W 1 u T m F t Z X M i I F Z h b H V l P S J z W y Z x d W 9 0 O 1 B y b 2 R 1 Y 3 Q g S U Q m c X V v d D s s J n F 1 b 3 Q 7 Q 2 9 m Z m V l I F R 5 c G U m c X V v d D s s J n F 1 b 3 Q 7 U m 9 h c 3 Q g V H l w Z S Z x d W 9 0 O y w m c X V v d D t T a X p l I G t n J n F 1 b 3 Q 7 L C Z x d W 9 0 O 1 V u a X Q g U H J p Y 2 U m c X V v d D s s J n F 1 b 3 Q 7 U H J p Y 2 U g c G V y I D E w M G c m c X V v d D s s J n F 1 b 3 Q 7 U H J v Z m l 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H J v Z H V j d H M v Q X V 0 b 1 J l b W 9 2 Z W R D b 2 x 1 b W 5 z M S 5 7 U H J v Z H V j d C B J R C w w f S Z x d W 9 0 O y w m c X V v d D t T Z W N 0 a W 9 u M S 9 w c m 9 k d W N 0 c y 9 B d X R v U m V t b 3 Z l Z E N v b H V t b n M x L n t D b 2 Z m Z W U g V H l w Z S w x f S Z x d W 9 0 O y w m c X V v d D t T Z W N 0 a W 9 u M S 9 w c m 9 k d W N 0 c y 9 B d X R v U m V t b 3 Z l Z E N v b H V t b n M x L n t S b 2 F z d C B U e X B l L D J 9 J n F 1 b 3 Q 7 L C Z x d W 9 0 O 1 N l Y 3 R p b 2 4 x L 3 B y b 2 R 1 Y 3 R z L 0 F 1 d G 9 S Z W 1 v d m V k Q 2 9 s d W 1 u c z E u e 1 N p e m U g a 2 c s M 3 0 m c X V v d D s s J n F 1 b 3 Q 7 U 2 V j d G l v b j E v c H J v Z H V j d H M v Q X V 0 b 1 J l b W 9 2 Z W R D b 2 x 1 b W 5 z M S 5 7 V W 5 p d C B Q c m l j Z S w 0 f S Z x d W 9 0 O y w m c X V v d D t T Z W N 0 a W 9 u M S 9 w c m 9 k d W N 0 c y 9 B d X R v U m V t b 3 Z l Z E N v b H V t b n M x L n t Q c m l j Z S B w Z X I g M T A w Z y w 1 f S Z x d W 9 0 O y w m c X V v d D t T Z W N 0 a W 9 u M S 9 w c m 9 k d W N 0 c y 9 B d X R v U m V t b 3 Z l Z E N v b H V t b n M x L n t Q c m 9 m a X Q s N n 0 m c X V v d D t d L C Z x d W 9 0 O 0 N v b H V t b k N v d W 5 0 J n F 1 b 3 Q 7 O j c s J n F 1 b 3 Q 7 S 2 V 5 Q 2 9 s d W 1 u T m F t Z X M m c X V v d D s 6 W 1 0 s J n F 1 b 3 Q 7 Q 2 9 s d W 1 u S W R l b n R p d G l l c y Z x d W 9 0 O z p b J n F 1 b 3 Q 7 U 2 V j d G l v b j E v c H J v Z H V j d H M v Q X V 0 b 1 J l b W 9 2 Z W R D b 2 x 1 b W 5 z M S 5 7 U H J v Z H V j d C B J R C w w f S Z x d W 9 0 O y w m c X V v d D t T Z W N 0 a W 9 u M S 9 w c m 9 k d W N 0 c y 9 B d X R v U m V t b 3 Z l Z E N v b H V t b n M x L n t D b 2 Z m Z W U g V H l w Z S w x f S Z x d W 9 0 O y w m c X V v d D t T Z W N 0 a W 9 u M S 9 w c m 9 k d W N 0 c y 9 B d X R v U m V t b 3 Z l Z E N v b H V t b n M x L n t S b 2 F z d C B U e X B l L D J 9 J n F 1 b 3 Q 7 L C Z x d W 9 0 O 1 N l Y 3 R p b 2 4 x L 3 B y b 2 R 1 Y 3 R z L 0 F 1 d G 9 S Z W 1 v d m V k Q 2 9 s d W 1 u c z E u e 1 N p e m U g a 2 c s M 3 0 m c X V v d D s s J n F 1 b 3 Q 7 U 2 V j d G l v b j E v c H J v Z H V j d H M v Q X V 0 b 1 J l b W 9 2 Z W R D b 2 x 1 b W 5 z M S 5 7 V W 5 p d C B Q c m l j Z S w 0 f S Z x d W 9 0 O y w m c X V v d D t T Z W N 0 a W 9 u M S 9 w c m 9 k d W N 0 c y 9 B d X R v U m V t b 3 Z l Z E N v b H V t b n M x L n t Q c m l j Z S B w Z X I g M T A w Z y w 1 f S Z x d W 9 0 O y w m c X V v d D t T Z W N 0 a W 9 u M S 9 w c m 9 k d W N 0 c y 9 B d X R v U m V t b 3 Z l Z E N v b H V t b n M x 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v U m V w b G F j Z W Q l M j B W Y W x 1 Z T w v S X R l b V B h d G g + P C 9 J d G V t T G 9 j Y X R p b 2 4 + P F N 0 Y W J s Z U V u d H J p Z X M g L z 4 8 L 0 l 0 Z W 0 + P E l 0 Z W 0 + P E l 0 Z W 1 M b 2 N h d G l v b j 4 8 S X R l b V R 5 c G U + R m 9 y b X V s Y T w v S X R l b V R 5 c G U + P E l 0 Z W 1 Q Y X R o P l N l Y 3 R p b 2 4 x L 3 B y b 2 R 1 Y 3 R z L 1 J l c G x h Y 2 V k J T I w V m F s d W U x P C 9 J d G V t U G F 0 a D 4 8 L 0 l 0 Z W 1 M b 2 N h d G l v b j 4 8 U 3 R h Y m x l R W 5 0 c m l l c y A v P j w v S X R l b T 4 8 S X R l b T 4 8 S X R l b U x v Y 2 F 0 a W 9 u P j x J d G V t V H l w Z T 5 G b 3 J t d W x h P C 9 J d G V t V H l w Z T 4 8 S X R l b V B h d G g + U 2 V j d G l v b j E v c H J v Z H V j d H M v U m V w b G F j Z W Q l M j B W Y W x 1 Z T I 8 L 0 l 0 Z W 1 Q Y X R o P j w v S X R l b U x v Y 2 F 0 a W 9 u P j x T d G F i b G V F b n R y a W V z I C 8 + P C 9 J d G V t P j x J d G V t P j x J d G V t T G 9 j Y X R p b 2 4 + P E l 0 Z W 1 U e X B l P k Z v c m 1 1 b G E 8 L 0 l 0 Z W 1 U e X B l P j x J d G V t U G F 0 a D 5 T Z W N 0 a W 9 u M S 9 w c m 9 k d W N 0 c y 9 S Z X B s Y W N l Z C U y M F Z h b H V l M z w v S X R l b V B h d G g + P C 9 J d G V t T G 9 j Y X R p b 2 4 + P F N 0 Y W J s Z U V u d H J p Z X M g L z 4 8 L 0 l 0 Z W 0 + P E l 0 Z W 0 + P E l 0 Z W 1 M b 2 N h d G l v b j 4 8 S X R l b V R 5 c G U + R m 9 y b X V s Y T w v S X R l b V R 5 c G U + P E l 0 Z W 1 Q Y X R o P l N l Y 3 R p b 2 4 x L 3 B y b 2 R 1 Y 3 R z L 1 J l c G x h Y 2 V k J T I w V m F s d W U 0 P C 9 J d G V t U G F 0 a D 4 8 L 0 l 0 Z W 1 M b 2 N h d G l v b j 4 8 U 3 R h Y m x l R W 5 0 c m l l c y A v P j w v S X R l b T 4 8 S X R l b T 4 8 S X R l b U x v Y 2 F 0 a W 9 u P j x J d G V t V H l w Z T 5 G b 3 J t d W x h P C 9 J d G V t V H l w Z T 4 8 S X R l b V B h d G g + U 2 V j d G l v b j E v c H J v Z H V j d H M v U m V w b G F j Z W Q l M j B W Y W x 1 Z T U 8 L 0 l 0 Z W 1 Q Y X R o P j w v S X R l b U x v Y 2 F 0 a W 9 u P j x T d G F i b G V F b n R y a W V z I C 8 + P C 9 J d G V t P j x J d G V t P j x J d G V t T G 9 j Y X R p b 2 4 + P E l 0 Z W 1 U e X B l P k Z v c m 1 1 b G E 8 L 0 l 0 Z W 1 U e X B l P j x J d G V t U G F 0 a D 5 T Z W N 0 a W 9 u M S 9 w c m 9 k d W N 0 c y 9 S Z X B s Y W N l Z C U y M F Z h b H V l N j w v S X R l b V B h d G g + P C 9 J d G V t T G 9 j Y X R p b 2 4 + P F N 0 Y W J s Z U V u d H J p Z X M g L z 4 8 L 0 l 0 Z W 0 + P E l 0 Z W 0 + P E l 0 Z W 1 M b 2 N h d G l v b j 4 8 S X R l b V R 5 c G U + R m 9 y b X V s Y T w v S X R l b V R 5 c G U + P E l 0 Z W 1 Q Y X R o P l N l Y 3 R p b 2 4 x L 3 B y b 2 R 1 Y 3 R z L 0 N o Y W 5 n Z W Q l M j B U e X B l M T w v S X R l b V B h d G g + P C 9 J d G V t T G 9 j Y X R p b 2 4 + P F N 0 Y W J s Z U V u d H J p Z X M g L z 4 8 L 0 l 0 Z W 0 + P E l 0 Z W 0 + P E l 0 Z W 1 M b 2 N h d G l v b j 4 8 S X R l b V R 5 c G U + R m 9 y b X V s Y T w v S X R l b V R 5 c G U + P E l 0 Z W 1 Q Y X R o P l N l Y 3 R p b 2 4 x L 3 B y b 2 R 1 Y 3 R z L 1 J l b m F t Z W Q l M j B D b 2 x 1 b W 5 z P C 9 J d G V t U G F 0 a D 4 8 L 0 l 0 Z W 1 M b 2 N h d G l v b j 4 8 U 3 R h Y m x l R W 5 0 c m l l c y A v P j w v S X R l b T 4 8 S X R l b T 4 8 S X R l b U x v Y 2 F 0 a W 9 u P j x J d G V t V H l w Z T 5 G b 3 J t d W x h P C 9 J d G V t V H l w Z T 4 8 S X R l b V B h d G g + U 2 V j d G l v b j E v c H J v Z H V j d H M v Q 2 h h b m d l Z C U y M F R 5 c G U y P C 9 J d G V t U G F 0 a D 4 8 L 0 l 0 Z W 1 M b 2 N h d G l v b j 4 8 U 3 R h Y m x l R W 5 0 c m l l c y A v P j w v S X R l b T 4 8 L 0 l 0 Z W 1 z P j w v T G 9 j Y W x Q Y W N r Y W d l T W V 0 Y W R h d G F G a W x l P h Y A A A B Q S w U G A A A A A A A A A A A A A A A A A A A A A A A A J g E A A A E A A A D Q j J 3 f A R X R E Y x 6 A M B P w p f r A Q A A A A M f j y k g 3 Z R J i d Y T M m H J q G I A A A A A A g A A A A A A E G Y A A A A B A A A g A A A A w f R A r H b 4 C v P 8 V a V N r a P V p H v f o H V i / 5 A a P Y d Q k E c z R t c A A A A A D o A A A A A C A A A g A A A A Z + F o Q t 7 P T b s W + F f B i i i g 3 K w b I L R / B I n f h H O p J 9 N m r c t Q A A A A K A k u 4 N a c v i K p t X l o C o R w O Z H Z 9 b G J j b H X O u u 4 9 5 V w H Q j W I e 9 5 D T 7 Y e u g 7 s e s 2 I I v z d k Q S s 8 C a S o x c L l k 2 X u L c r z W 1 9 S Z l l l S e / F z u g e s 7 2 b J A A A A A N z U l p F S k E x t O D t r 4 e g q X 9 z X a u j d Z W C E 6 g 0 U t g y 9 j g G o a 2 9 3 r e y t t O E x n D M n A R 5 1 F B r n u l / q F w d A F a 7 s M 2 F X / j A = = < / D a t a M a s h u p > 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  k g < / 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  k g < / 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 C o l u m n s \ P r o f i t < / 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 C o l u m n s \ P r o f i t < / K e y > < / a : K e y > < a : V a l u e   i : t y p e = " M e a s u r e G r i d N o d e V i e w S t a t e " > < C o l u m n > 1 3 < / 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 T a b l e s \ o r d e r s \ C o l u m n s \ P r o f i t < / K e y > < / D i a g r a m O b j e c t K e y > < D i a g r a m O b j e c t K e y > < K e y > T a b l e s \ o r d e r s \ M e a s u r e s \ S u m   o f   S a l e s < / K e y > < / D i a g r a m O b j e c t K e y > < D i a g r a m O b j e c t K e y > < K e y > T a b l e s \ o r d e r s \ S u m   o f   S a l e s \ A d d i t i o n a l   I n f o \ I m p l i c i t   M e a s u r e 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  k g < / K e y > < / D i a g r a m O b j e c t K e y > < D i a g r a m O b j e c t K e y > < K e y > T a b l e s \ p r o d u c t s \ C o l u m n s \ U n i t   P r i c e < / K e y > < / D i a g r a m O b j e c t K e y > < D i a g r a m O b j e c t K e y > < K e y > T a b l e s \ p r o d u c t s \ C o l u m n s \ P r i c e   p e r   1 0 0 g < / K e y > < / D i a g r a m O b j e c t K e y > < D i a g r a m O b j e c t K e y > < K e y > T a b l e s \ p r o d u c t s \ C o l u m n s \ P r o f i t < / 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 3 8 6 . 8 < / H e i g h t > < I s E x p a n d e d > t r u e < / I s E x p a n d e d > < L a y e d O u t > t r u e < / L a y e d O u t > < L e f t > 5 8 5 . 6 0 0 0 0 0 0 0 0 0 0 0 1 4 < / L e f t > < T a b I n d e x > 1 < / T a b I n d e x > < T o p > 1 6 3 . 2 0 0 0 0 0 0 0 0 0 0 0 0 2 < / 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 T a b l e s \ c u s t o m e r s < / K e y > < / a : K e y > < a : V a l u e   i : t y p e = " D i a g r a m D i s p l a y N o d e V i e w S t a t e " > < H e i g h t > 3 1 3 . 2 < / H e i g h t > < I s E x p a n d e d > t r u e < / I s E x p a n d e d > < L a y e d O u t > t r u e < / L a y e d O u t > < L e f t > 2 0 7 . 1 0 3 8 1 0 5 6 7 6 6 5 7 9 < / L e f t > < T o p > 1 5 1 . 6 0 0 0 0 0 0 0 0 0 0 0 0 2 < / 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 2 6 9 . 2 < / H e i g h t > < I s E x p a n d e d > t r u e < / I s E x p a n d e d > < I s F o c u s e d > t r u e < / I s F o c u s e d > < L a y e d O u t > t r u e < / L a y e d O u t > < L e f t > 1 0 3 2 . 2 0 7 6 2 1 1 3 5 3 3 1 5 < / L e f t > < T a b I n d e x > 2 < / T a b I n d e x > < T o p > 1 3 4 < / 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  k g < / 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 R e l a t i o n s h i p s \ & l t ; T a b l e s \ o r d e r s \ C o l u m n s \ P r o d u c t   I D & g t ; - & l t ; T a b l e s \ p r o d u c t s \ C o l u m n s \ P r o d u c t   I D & g t ; < / K e y > < / a : K e y > < a : V a l u e   i : t y p e = " D i a g r a m D i s p l a y L i n k V i e w S t a t e " > < A u t o m a t i o n P r o p e r t y H e l p e r T e x t > E n d   p o i n t   1 :   ( 8 0 1 . 6 , 3 5 6 . 6 ) .   E n d   p o i n t   2 :   ( 1 0 1 6 . 2 0 7 6 2 1 1 3 5 3 3 , 2 6 8 . 6 )   < / A u t o m a t i o n P r o p e r t y H e l p e r T e x t > < L a y e d O u t > t r u e < / L a y e d O u t > < P o i n t s   x m l n s : b = " h t t p : / / s c h e m a s . d a t a c o n t r a c t . o r g / 2 0 0 4 / 0 7 / S y s t e m . W i n d o w s " > < b : P o i n t > < b : _ x > 8 0 1 . 6 0 0 0 0 0 0 0 0 0 0 0 1 4 < / b : _ x > < b : _ y > 3 5 6 . 6 < / b : _ y > < / b : P o i n t > < b : P o i n t > < b : _ x > 9 0 6 . 9 0 3 8 1 0 5 < / b : _ x > < b : _ y > 3 5 6 . 6 < / b : _ y > < / b : P o i n t > < b : P o i n t > < b : _ x > 9 0 8 . 9 0 3 8 1 0 5 < / b : _ x > < b : _ y > 3 5 4 . 6 < / b : _ y > < / b : P o i n t > < b : P o i n t > < b : _ x > 9 0 8 . 9 0 3 8 1 0 5 < / b : _ x > < b : _ y > 2 7 0 . 6 < / b : _ y > < / b : P o i n t > < b : P o i n t > < b : _ x > 9 1 0 . 9 0 3 8 1 0 5 < / b : _ x > < b : _ y > 2 6 8 . 6 < / b : _ y > < / b : P o i n t > < b : P o i n t > < b : _ x > 1 0 1 6 . 2 0 7 6 2 1 1 3 5 3 3 1 5 < / b : _ x > < b : _ y > 2 6 8 . 6 < / 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 7 8 5 . 6 0 0 0 0 0 0 0 0 0 0 0 1 4 < / b : _ x > < b : _ y > 3 4 8 . 6 < / b : _ y > < / L a b e l L o c a t i o n > < L o c a t i o n   x m l n s : b = " h t t p : / / s c h e m a s . d a t a c o n t r a c t . o r g / 2 0 0 4 / 0 7 / S y s t e m . W i n d o w s " > < b : _ x > 7 8 5 . 6 0 0 0 0 0 0 0 0 0 0 0 1 4 < / b : _ x > < b : _ y > 3 5 6 . 6 < / 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 1 0 1 6 . 2 0 7 6 2 1 1 3 5 3 3 1 5 < / b : _ x > < b : _ y > 2 6 0 . 6 < / b : _ y > < / L a b e l L o c a t i o n > < L o c a t i o n   x m l n s : b = " h t t p : / / s c h e m a s . d a t a c o n t r a c t . o r g / 2 0 0 4 / 0 7 / S y s t e m . W i n d o w s " > < b : _ x > 1 0 3 2 . 2 0 7 6 2 1 1 3 5 3 3 1 5 < / b : _ x > < b : _ y > 2 6 8 . 6 < / 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 8 0 1 . 6 0 0 0 0 0 0 0 0 0 0 0 1 4 < / b : _ x > < b : _ y > 3 5 6 . 6 < / b : _ y > < / b : P o i n t > < b : P o i n t > < b : _ x > 9 0 6 . 9 0 3 8 1 0 5 < / b : _ x > < b : _ y > 3 5 6 . 6 < / b : _ y > < / b : P o i n t > < b : P o i n t > < b : _ x > 9 0 8 . 9 0 3 8 1 0 5 < / b : _ x > < b : _ y > 3 5 4 . 6 < / b : _ y > < / b : P o i n t > < b : P o i n t > < b : _ x > 9 0 8 . 9 0 3 8 1 0 5 < / b : _ x > < b : _ y > 2 7 0 . 6 < / b : _ y > < / b : P o i n t > < b : P o i n t > < b : _ x > 9 1 0 . 9 0 3 8 1 0 5 < / b : _ x > < b : _ y > 2 6 8 . 6 < / b : _ y > < / b : P o i n t > < b : P o i n t > < b : _ x > 1 0 1 6 . 2 0 7 6 2 1 1 3 5 3 3 1 5 < / b : _ x > < b : _ y > 2 6 8 . 6 < / b : _ y > < / b : P o i n t > < / P o i n t s > < / a : V a l u e > < / a : K e y V a l u e O f D i a g r a m O b j e c t K e y a n y T y p e z b w N T n L X > < a : K e y V a l u e O f D i a g r a m O b j e c t K e y a n y T y p e z b w N T n L X > < a : K e y > < K e y > R e l a t i o n s h i p s \ & l t ; T a b l e s \ o r d e r s \ C o l u m n s \ C u s t o m e r   I D & g t ; - & l t ; T a b l e s \ c u s t o m e r s \ C o l u m n s \ C u s t o m e r   I D & g t ; < / K e y > < / a : K e y > < a : V a l u e   i : t y p e = " D i a g r a m D i s p l a y L i n k V i e w S t a t e " > < A u t o m a t i o n P r o p e r t y H e l p e r T e x t > E n d   p o i n t   1 :   ( 5 6 9 . 6 , 3 5 6 . 6 ) .   E n d   p o i n t   2 :   ( 4 2 3 . 1 0 3 8 1 0 5 6 7 6 6 6 , 3 0 8 . 2 )   < / A u t o m a t i o n P r o p e r t y H e l p e r T e x t > < L a y e d O u t > t r u e < / L a y e d O u t > < P o i n t s   x m l n s : b = " h t t p : / / s c h e m a s . d a t a c o n t r a c t . o r g / 2 0 0 4 / 0 7 / S y s t e m . W i n d o w s " > < b : P o i n t > < b : _ x > 5 6 9 . 6 0 0 0 0 0 0 0 0 0 0 0 1 4 < / b : _ x > < b : _ y > 3 5 6 . 6 < / b : _ y > < / b : P o i n t > < b : P o i n t > < b : _ x > 4 9 8 . 3 5 1 9 0 5 5 0 0 0 0 0 0 4 < / b : _ x > < b : _ y > 3 5 6 . 6 < / b : _ y > < / b : P o i n t > < b : P o i n t > < b : _ x > 4 9 6 . 3 5 1 9 0 5 5 0 0 0 0 0 0 4 < / b : _ x > < b : _ y > 3 5 4 . 6 < / b : _ y > < / b : P o i n t > < b : P o i n t > < b : _ x > 4 9 6 . 3 5 1 9 0 5 5 0 0 0 0 0 0 4 < / b : _ x > < b : _ y > 3 1 0 . 2 < / b : _ y > < / b : P o i n t > < b : P o i n t > < b : _ x > 4 9 4 . 3 5 1 9 0 5 5 0 0 0 0 0 0 4 < / b : _ x > < b : _ y > 3 0 8 . 2 < / b : _ y > < / b : P o i n t > < b : P o i n t > < b : _ x > 4 2 3 . 1 0 3 8 1 0 5 6 7 6 6 5 8 5 < / b : _ x > < b : _ y > 3 0 8 . 2 < / 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 5 6 9 . 6 0 0 0 0 0 0 0 0 0 0 0 1 4 < / b : _ x > < b : _ y > 3 4 8 . 6 < / b : _ y > < / L a b e l L o c a t i o n > < L o c a t i o n   x m l n s : b = " h t t p : / / s c h e m a s . d a t a c o n t r a c t . o r g / 2 0 0 4 / 0 7 / S y s t e m . W i n d o w s " > < b : _ x > 5 8 5 . 6 0 0 0 0 0 0 0 0 0 0 0 1 4 < / b : _ x > < b : _ y > 3 5 6 . 6 < / 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 4 0 7 . 1 0 3 8 1 0 5 6 7 6 6 5 8 5 < / b : _ x > < b : _ y > 3 0 0 . 2 < / b : _ y > < / L a b e l L o c a t i o n > < L o c a t i o n   x m l n s : b = " h t t p : / / s c h e m a s . d a t a c o n t r a c t . o r g / 2 0 0 4 / 0 7 / S y s t e m . W i n d o w s " > < b : _ x > 4 0 7 . 1 0 3 8 1 0 5 6 7 6 6 5 8 5 < / b : _ x > < b : _ y > 3 0 8 . 2 < / 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 5 6 9 . 6 0 0 0 0 0 0 0 0 0 0 0 1 4 < / b : _ x > < b : _ y > 3 5 6 . 6 < / b : _ y > < / b : P o i n t > < b : P o i n t > < b : _ x > 4 9 8 . 3 5 1 9 0 5 5 0 0 0 0 0 0 4 < / b : _ x > < b : _ y > 3 5 6 . 6 < / b : _ y > < / b : P o i n t > < b : P o i n t > < b : _ x > 4 9 6 . 3 5 1 9 0 5 5 0 0 0 0 0 0 4 < / b : _ x > < b : _ y > 3 5 4 . 6 < / b : _ y > < / b : P o i n t > < b : P o i n t > < b : _ x > 4 9 6 . 3 5 1 9 0 5 5 0 0 0 0 0 0 4 < / b : _ x > < b : _ y > 3 1 0 . 2 < / b : _ y > < / b : P o i n t > < b : P o i n t > < b : _ x > 4 9 4 . 3 5 1 9 0 5 5 0 0 0 0 0 0 4 < / b : _ x > < b : _ y > 3 0 8 . 2 < / b : _ y > < / b : P o i n t > < b : P o i n t > < b : _ x > 4 2 3 . 1 0 3 8 1 0 5 6 7 6 6 5 8 5 < / b : _ x > < b : _ y > 3 0 8 . 2 < / b : _ y > < / b : P o i n t > < / P o i n t s > < / a : V a l u e > < / a : K e y V a l u e O f D i a g r a m O b j e c t K e y a n y T y p e z b w N T n L X > < / V i e w S t a t e s > < / D i a g r a m M a n a g e r . S e r i a l i z a b l e D i a g r a m > < / A r r a y O f D i a g r a m M a n a g e r . S e r i a l i z a b l e D i a g r a m > ] ] > < / C u s t o m C o n t e n t > < / G e m i n i > 
</file>

<file path=customXml/item21.xml>��< ? x m l   v e r s i o n = " 1 . 0 "   e n c o d i n g = " U T F - 1 6 " ? > < G e m i n i   x m l n s = " h t t p : / / g e m i n i / p i v o t c u s t o m i z a t i o n / P o w e r P i v o t V e r s i o n " > < C u s t o m C o n t e n t > < ! [ C D A T A [ 2 0 1 5 . 1 3 0 . 1 6 0 6 . 4 6 ] ] > < / C u s t o m C o n t e n t > < / G e m i n i > 
</file>

<file path=customXml/item22.xml>��< ? x m l   v e r s i o n = " 1 . 0 "   e n c o d i n g = " U T F - 1 6 " ? > < G e m i n i   x m l n s = " h t t p : / / g e m i n i / p i v o t c u s t o m i z a t i o n / a a c e 6 a 3 8 - d 0 8 3 - 4 1 2 b - 8 0 2 2 - 2 2 5 5 7 c 0 6 b e 6 9 " > < C u s t o m C o n t e n t > < ! [ C D A T A [ < ? x m l   v e r s i o n = " 1 . 0 "   e n c o d i n g = " u t f - 1 6 " ? > < S e t t i n g s > < C a l c u l a t e d F i e l d s > < i t e m > < M e a s u r e N a m e > T o t a l   S a l e s < / M e a s u r e N a m e > < D i s p l a y N a m e > T o t a l   S a l e s < / D i s p l a y N a m e > < V i s i b l e > F a l s e < / V i s i b l e > < / i t e m > < i t e m > < M e a s u r e N a m e > T o t a l   P r o f i t < / M e a s u r e N a m e > < D i s p l a y N a m e > T o t a l   P r o f i t < / D i s p l a y N a m e > < V i s i b l e > F a l s e < / V i s i b l e > < / i t e m > < / C a l c u l a t e d F i e l d s > < S A H o s t H a s h > 0 < / S A H o s t H a s h > < G e m i n i F i e l d L i s t V i s i b l e > T r u e < / G e m i n i F i e l d L i s t V i s i b l e > < / S e t t i n g s > ] ] > < / C u s t o m C o n t e n t > < / G e m i n i > 
</file>

<file path=customXml/item23.xml>��< ? x m l   v e r s i o n = " 1 . 0 "   e n c o d i n g = " U T F - 1 6 " ? > < G e m i n i   x m l n s = " h t t p : / / g e m i n i / p i v o t c u s t o m i z a t i o n / b f e f b a c 7 - 7 f 5 0 - 4 9 c 3 - b 5 0 c - 5 5 1 c 8 d c 9 c b e 5 " > < C u s t o m C o n t e n t > < ! [ C D A T A [ < ? x m l   v e r s i o n = " 1 . 0 "   e n c o d i n g = " u t f - 1 6 " ? > < S e t t i n g s > < C a l c u l a t e d F i e l d s > < i t e m > < M e a s u r e N a m e > T o t a l   S a l e s < / M e a s u r e N a m e > < D i s p l a y N a m e > T o t a l   S a l e s < / D i s p l a y N a m e > < V i s i b l e > F a l s e < / V i s i b l e > < / i t e m > < i t e m > < M e a s u r e N a m e > T o t a l   P r o f i t < / M e a s u r e N a m e > < D i s p l a y N a m e > T o t a l   P r o f i t < / D i s p l a y N a m e > < V i s i b l e > F a l s e < / V i s i b l e > < / 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M a n u a l C a l c M o d e " > < C u s t o m C o n t e n t > < ! [ C D A T A [ F a l s e ] ] > < / C u s t o m C o n t e n t > < / G e m i n i > 
</file>

<file path=customXml/item26.xml>��< ? x m l   v e r s i o n = " 1 . 0 "   e n c o d i n g = " U T F - 1 6 " ? > < G e m i n i   x m l n s = " h t t p : / / g e m i n i / p i v o t c u s t o m i z a t i o n / C l i e n t W i n d o w X M L " > < C u s t o m C o n t e n t > < ! [ C D A T A [ o r d e r s ] ] > < / C u s t o m C o n t e n t > < / G e m i n i > 
</file>

<file path=customXml/item27.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4.xml>��< ? x m l   v e r s i o n = " 1 . 0 "   e n c o d i n g = " U T F - 1 6 " ? > < G e m i n i   x m l n s = " h t t p : / / g e m i n i / p i v o t c u s t o m i z a t i o n / c 6 8 6 1 3 e 0 - 8 3 2 c - 4 a a 6 - b 8 4 0 - 8 f 6 4 c 6 d 6 d 6 0 b " > < C u s t o m C o n t e n t > < ! [ C D A T A [ < ? x m l   v e r s i o n = " 1 . 0 "   e n c o d i n g = " u t f - 1 6 " ? > < S e t t i n g s > < C a l c u l a t e d F i e l d s > < i t e m > < M e a s u r e N a m e > T o t a l   S a l e s < / M e a s u r e N a m e > < D i s p l a y N a m e > T o t a l   S a l e s < / D i s p l a y N a m e > < V i s i b l e > F a l s e < / V i s i b l e > < / i t e m > < i t e m > < M e a s u r e N a m e > T o t a l   P r o f i t < / M e a s u r e N a m e > < D i s p l a y N a m e > T o t a l   P r o f i t < / D i s p l a y N a m e > < V i s i b l e > F a l s e < / V i s i b l e > < / i t e m > < / C a l c u l a t e d F i e l d s > < S A H o s t H a s h > 0 < / S A H o s t H a s h > < G e m i n i F i e l d L i s t V i s i b l e > T r u e < / G e m i n i F i e l d L i s t V i s i b l e > < / S e t t i n g s > ] ] > < / C u s t o m C o n t e n t > < / G e m i n i > 
</file>

<file path=customXml/item5.xml>��< ? x m l   v e r s i o n = " 1 . 0 "   e n c o d i n g = " U T F - 1 6 " ? > < G e m i n i   x m l n s = " h t t p : / / g e m i n i / p i v o t c u s t o m i z a t i o n / T a b l e X M L _ o r d e r s " > < 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 1 1 2 < / i n t > < / v a l u e > < / i t e m > < i t e m > < k e y > < s t r i n g > O r d e r   D a t e < / s t r i n g > < / k e y > < v a l u e > < i n t > 1 3 3 < / i n t > < / v a l u e > < / i t e m > < i t e m > < k e y > < s t r i n g > C u s t o m e r   I D < / s t r i n g > < / k e y > < v a l u e > < i n t > 1 4 4 < / i n t > < / v a l u e > < / i t e m > < i t e m > < k e y > < s t r i n g > P r o d u c t   I D < / s t r i n g > < / k e y > < v a l u e > < i n t > 1 2 8 < / i n t > < / v a l u e > < / i t e m > < i t e m > < k e y > < s t r i n g > Q u a n t i t y < / s t r i n g > < / k e y > < v a l u e > < i n t > 1 0 9 < / i n t > < / v a l u e > < / i t e m > < i t e m > < k e y > < s t r i n g > C u s t o m e r   N a m e < / s t r i n g > < / k e y > < v a l u e > < i n t > 1 7 8 < / i n t > < / v a l u e > < / i t e m > < i t e m > < k e y > < s t r i n g > E m a i l < / s t r i n g > < / k e y > < v a l u e > < i n t > 8 8 < / i n t > < / v a l u e > < / i t e m > < i t e m > < k e y > < s t r i n g > C o u n t r y < / s t r i n g > < / k e y > < v a l u e > < i n t > 1 0 6 < / i n t > < / v a l u e > < / i t e m > < i t e m > < k e y > < s t r i n g > C o f f e e   T y p e < / s t r i n g > < / k e y > < v a l u e > < i n t > 1 4 3 < / i n t > < / v a l u e > < / i t e m > < i t e m > < k e y > < s t r i n g > R o a s t   T y p e < / s t r i n g > < / k e y > < v a l u e > < i n t > 1 3 6 < / i n t > < / v a l u e > < / i t e m > < i t e m > < k e y > < s t r i n g > S i z e < / s t r i n g > < / k e y > < v a l u e > < i n t > 7 7 < / i n t > < / v a l u e > < / i t e m > < i t e m > < k e y > < s t r i n g > U n i t   P r i c e < / s t r i n g > < / k e y > < v a l u e > < i n t > 1 2 1 < / i n t > < / v a l u e > < / i t e m > < i t e m > < k e y > < s t r i n g > S a l e s < / s t r i n g > < / k e y > < v a l u e > < i n t > 8 7 < / i n t > < / v a l u e > < / i t e m > < i t e m > < k e y > < s t r i n g > P r o f i t < / s t r i n g > < / k e y > < v a l u e > < i n t > 8 2 < / 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 P r o f i t < / s t r i n g > < / k e y > < v a l u e > < i n t > 1 3 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  k g < / 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4 c 5 8 6 c 9 1 - d d b 8 - 4 9 a d - 9 b d c - 1 6 7 c e 1 9 d b 4 1 6 " > < C u s t o m C o n t e n t > < ! [ C D A T A [ < ? x m l   v e r s i o n = " 1 . 0 "   e n c o d i n g = " u t f - 1 6 " ? > < S e t t i n g s > < C a l c u l a t e d F i e l d s > < i t e m > < M e a s u r e N a m e > T o t a l   S a l e s < / M e a s u r e N a m e > < D i s p l a y N a m e > T o t a l   S a l e s < / D i s p l a y N a m e > < V i s i b l e > F a l s e < / V i s i b l e > < / i t e m > < i t e m > < M e a s u r e N a m e > T o t a l   P r o f i t < / M e a s u r e N a m e > < D i s p l a y N a m e > T o t a l   P r o f i t < / D i s p l a y N a m e > < V i s i b l e > F a l s e < / V i s i b l e > < / i t e m > < / C a l c u l a t e d F i e l d s > < S A H o s t H a s h > 0 < / S A H o s t H a s h > < G e m i n i F i e l d L i s t V i s i b l e > T r u e < / G e m i n i F i e l d L i s t V i s i b l e > < / S e t t i n g 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 1 1 5 < / a : S i z e A t D p i 9 6 > < a : V i s i b l e > t r u e < / a : V i s i b l e > < / V a l u e > < / K e y V a l u e O f s t r i n g S a n d b o x E d i t o r . M e a s u r e G r i d S t a t e S c d E 3 5 R y > < K e y V a l u e O f s t r i n g S a n d b o x E d i t o r . M e a s u r e G r i d S t a t e S c d E 3 5 R y > < K e y > p r o d u c t s < / 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26737FB7-6A16-4BAC-A62B-D315122B8C6D}">
  <ds:schemaRefs/>
</ds:datastoreItem>
</file>

<file path=customXml/itemProps10.xml><?xml version="1.0" encoding="utf-8"?>
<ds:datastoreItem xmlns:ds="http://schemas.openxmlformats.org/officeDocument/2006/customXml" ds:itemID="{DF017453-6548-41FA-A8CE-D04B2C473646}">
  <ds:schemaRefs/>
</ds:datastoreItem>
</file>

<file path=customXml/itemProps11.xml><?xml version="1.0" encoding="utf-8"?>
<ds:datastoreItem xmlns:ds="http://schemas.openxmlformats.org/officeDocument/2006/customXml" ds:itemID="{BAA0770B-FE90-46C3-960F-76B73134F099}">
  <ds:schemaRefs/>
</ds:datastoreItem>
</file>

<file path=customXml/itemProps12.xml><?xml version="1.0" encoding="utf-8"?>
<ds:datastoreItem xmlns:ds="http://schemas.openxmlformats.org/officeDocument/2006/customXml" ds:itemID="{430BD96F-56A1-48EB-9540-491398E4437E}">
  <ds:schemaRefs/>
</ds:datastoreItem>
</file>

<file path=customXml/itemProps13.xml><?xml version="1.0" encoding="utf-8"?>
<ds:datastoreItem xmlns:ds="http://schemas.openxmlformats.org/officeDocument/2006/customXml" ds:itemID="{51EECB2E-4E5C-4540-BEA0-985E696E07D2}">
  <ds:schemaRefs/>
</ds:datastoreItem>
</file>

<file path=customXml/itemProps14.xml><?xml version="1.0" encoding="utf-8"?>
<ds:datastoreItem xmlns:ds="http://schemas.openxmlformats.org/officeDocument/2006/customXml" ds:itemID="{804B5B68-B68D-4A61-A7F0-B9E42659BE36}">
  <ds:schemaRefs/>
</ds:datastoreItem>
</file>

<file path=customXml/itemProps15.xml><?xml version="1.0" encoding="utf-8"?>
<ds:datastoreItem xmlns:ds="http://schemas.openxmlformats.org/officeDocument/2006/customXml" ds:itemID="{5097D2D6-C52D-4098-AF0A-844A1B3DF19E}">
  <ds:schemaRefs/>
</ds:datastoreItem>
</file>

<file path=customXml/itemProps16.xml><?xml version="1.0" encoding="utf-8"?>
<ds:datastoreItem xmlns:ds="http://schemas.openxmlformats.org/officeDocument/2006/customXml" ds:itemID="{C5197365-9D62-4B6F-974F-7691E69A0849}">
  <ds:schemaRefs/>
</ds:datastoreItem>
</file>

<file path=customXml/itemProps17.xml><?xml version="1.0" encoding="utf-8"?>
<ds:datastoreItem xmlns:ds="http://schemas.openxmlformats.org/officeDocument/2006/customXml" ds:itemID="{EBD8AEF5-080B-4F77-B02C-0258D061752D}">
  <ds:schemaRefs/>
</ds:datastoreItem>
</file>

<file path=customXml/itemProps18.xml><?xml version="1.0" encoding="utf-8"?>
<ds:datastoreItem xmlns:ds="http://schemas.openxmlformats.org/officeDocument/2006/customXml" ds:itemID="{6124B5BA-31C6-46E5-B6C0-FE608D3F5124}">
  <ds:schemaRefs/>
</ds:datastoreItem>
</file>

<file path=customXml/itemProps19.xml><?xml version="1.0" encoding="utf-8"?>
<ds:datastoreItem xmlns:ds="http://schemas.openxmlformats.org/officeDocument/2006/customXml" ds:itemID="{16DB71FF-9379-4B51-8DB3-14AE2FCABB83}">
  <ds:schemaRefs/>
</ds:datastoreItem>
</file>

<file path=customXml/itemProps2.xml><?xml version="1.0" encoding="utf-8"?>
<ds:datastoreItem xmlns:ds="http://schemas.openxmlformats.org/officeDocument/2006/customXml" ds:itemID="{5934C986-F1A7-44E8-8ABE-72D6AFA667DF}">
  <ds:schemaRefs>
    <ds:schemaRef ds:uri="http://schemas.microsoft.com/DataMashup"/>
  </ds:schemaRefs>
</ds:datastoreItem>
</file>

<file path=customXml/itemProps20.xml><?xml version="1.0" encoding="utf-8"?>
<ds:datastoreItem xmlns:ds="http://schemas.openxmlformats.org/officeDocument/2006/customXml" ds:itemID="{386BA94E-FB1D-4A7E-B37E-B8DC173B4198}">
  <ds:schemaRefs/>
</ds:datastoreItem>
</file>

<file path=customXml/itemProps21.xml><?xml version="1.0" encoding="utf-8"?>
<ds:datastoreItem xmlns:ds="http://schemas.openxmlformats.org/officeDocument/2006/customXml" ds:itemID="{71A097BA-F716-4C5B-A19F-B28C0EFEC50B}">
  <ds:schemaRefs/>
</ds:datastoreItem>
</file>

<file path=customXml/itemProps22.xml><?xml version="1.0" encoding="utf-8"?>
<ds:datastoreItem xmlns:ds="http://schemas.openxmlformats.org/officeDocument/2006/customXml" ds:itemID="{4ACCD3FF-E35B-489D-BACB-16FDA22A4327}">
  <ds:schemaRefs/>
</ds:datastoreItem>
</file>

<file path=customXml/itemProps23.xml><?xml version="1.0" encoding="utf-8"?>
<ds:datastoreItem xmlns:ds="http://schemas.openxmlformats.org/officeDocument/2006/customXml" ds:itemID="{0BF530AC-3597-46DD-9E74-CFC5532C5CF3}">
  <ds:schemaRefs/>
</ds:datastoreItem>
</file>

<file path=customXml/itemProps24.xml><?xml version="1.0" encoding="utf-8"?>
<ds:datastoreItem xmlns:ds="http://schemas.openxmlformats.org/officeDocument/2006/customXml" ds:itemID="{8C8F9489-50F4-4E5C-B0FC-7C8D69DFB1DA}">
  <ds:schemaRefs/>
</ds:datastoreItem>
</file>

<file path=customXml/itemProps25.xml><?xml version="1.0" encoding="utf-8"?>
<ds:datastoreItem xmlns:ds="http://schemas.openxmlformats.org/officeDocument/2006/customXml" ds:itemID="{E1465884-45A6-48DB-ABB8-ECB467E9058F}">
  <ds:schemaRefs/>
</ds:datastoreItem>
</file>

<file path=customXml/itemProps26.xml><?xml version="1.0" encoding="utf-8"?>
<ds:datastoreItem xmlns:ds="http://schemas.openxmlformats.org/officeDocument/2006/customXml" ds:itemID="{634185CC-3F33-4735-A9D9-F8F7B3A44265}">
  <ds:schemaRefs/>
</ds:datastoreItem>
</file>

<file path=customXml/itemProps27.xml><?xml version="1.0" encoding="utf-8"?>
<ds:datastoreItem xmlns:ds="http://schemas.openxmlformats.org/officeDocument/2006/customXml" ds:itemID="{4378E207-CE3E-424E-91EB-157F87AF833C}">
  <ds:schemaRefs/>
</ds:datastoreItem>
</file>

<file path=customXml/itemProps3.xml><?xml version="1.0" encoding="utf-8"?>
<ds:datastoreItem xmlns:ds="http://schemas.openxmlformats.org/officeDocument/2006/customXml" ds:itemID="{5703EE18-56EB-4A78-B9E4-9659F11CCB9B}">
  <ds:schemaRefs/>
</ds:datastoreItem>
</file>

<file path=customXml/itemProps4.xml><?xml version="1.0" encoding="utf-8"?>
<ds:datastoreItem xmlns:ds="http://schemas.openxmlformats.org/officeDocument/2006/customXml" ds:itemID="{3452642B-5021-4BA0-929C-E624AFEF2938}">
  <ds:schemaRefs/>
</ds:datastoreItem>
</file>

<file path=customXml/itemProps5.xml><?xml version="1.0" encoding="utf-8"?>
<ds:datastoreItem xmlns:ds="http://schemas.openxmlformats.org/officeDocument/2006/customXml" ds:itemID="{60930411-51C2-4C2F-AC42-A94D1C6D5992}">
  <ds:schemaRefs/>
</ds:datastoreItem>
</file>

<file path=customXml/itemProps6.xml><?xml version="1.0" encoding="utf-8"?>
<ds:datastoreItem xmlns:ds="http://schemas.openxmlformats.org/officeDocument/2006/customXml" ds:itemID="{51DB32AC-0CFE-4356-8A40-D83120BDC608}">
  <ds:schemaRefs/>
</ds:datastoreItem>
</file>

<file path=customXml/itemProps7.xml><?xml version="1.0" encoding="utf-8"?>
<ds:datastoreItem xmlns:ds="http://schemas.openxmlformats.org/officeDocument/2006/customXml" ds:itemID="{8A9DA9FE-7DB0-4EE6-A5D5-DCB6C24F1C84}">
  <ds:schemaRefs/>
</ds:datastoreItem>
</file>

<file path=customXml/itemProps8.xml><?xml version="1.0" encoding="utf-8"?>
<ds:datastoreItem xmlns:ds="http://schemas.openxmlformats.org/officeDocument/2006/customXml" ds:itemID="{4212BCF4-32AF-4607-B57C-210ABFCD3E94}">
  <ds:schemaRefs/>
</ds:datastoreItem>
</file>

<file path=customXml/itemProps9.xml><?xml version="1.0" encoding="utf-8"?>
<ds:datastoreItem xmlns:ds="http://schemas.openxmlformats.org/officeDocument/2006/customXml" ds:itemID="{4FC84EA3-2B40-44C5-BE65-38108B8EE4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customers</vt:lpstr>
      <vt:lpstr>orders</vt:lpstr>
      <vt:lpstr>Pivot Tabels</vt:lpstr>
      <vt:lpstr>Coffee 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Hamada Mohamed</dc:creator>
  <cp:lastModifiedBy>Hamada Mohamed</cp:lastModifiedBy>
  <dcterms:created xsi:type="dcterms:W3CDTF">2015-06-05T18:17:20Z</dcterms:created>
  <dcterms:modified xsi:type="dcterms:W3CDTF">2025-10-08T06:29:56Z</dcterms:modified>
</cp:coreProperties>
</file>