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cendor Group\Desktop\Fall 2020\FTEC 6334 - FIN APPS OF MACHINE LEARNING (mon)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solver_adj" localSheetId="0" hidden="1">Sheet1!$I$26:$K$26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Sheet1!$N$37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L32" i="1"/>
  <c r="L33" i="1"/>
  <c r="L34" i="1"/>
  <c r="L35" i="1"/>
  <c r="L26" i="1"/>
  <c r="M26" i="1" s="1"/>
  <c r="H27" i="1" l="1"/>
  <c r="H28" i="1"/>
  <c r="H29" i="1"/>
  <c r="H30" i="1"/>
  <c r="H31" i="1"/>
  <c r="H32" i="1"/>
  <c r="H33" i="1"/>
  <c r="H34" i="1"/>
  <c r="H35" i="1"/>
  <c r="H26" i="1"/>
  <c r="M30" i="1" l="1"/>
  <c r="N30" i="1" s="1"/>
  <c r="M31" i="1"/>
  <c r="N31" i="1" s="1"/>
  <c r="G27" i="1"/>
  <c r="G28" i="1"/>
  <c r="G29" i="1"/>
  <c r="G30" i="1"/>
  <c r="G31" i="1"/>
  <c r="G32" i="1"/>
  <c r="G33" i="1"/>
  <c r="G34" i="1"/>
  <c r="G35" i="1"/>
  <c r="G26" i="1"/>
  <c r="L37" i="1" l="1"/>
  <c r="M34" i="1"/>
  <c r="N34" i="1" s="1"/>
  <c r="M28" i="1"/>
  <c r="N28" i="1" s="1"/>
  <c r="M27" i="1"/>
  <c r="N27" i="1" s="1"/>
  <c r="M33" i="1"/>
  <c r="N33" i="1" s="1"/>
  <c r="M32" i="1"/>
  <c r="N32" i="1" s="1"/>
  <c r="M29" i="1"/>
  <c r="N29" i="1" s="1"/>
  <c r="M35" i="1"/>
  <c r="N35" i="1" s="1"/>
  <c r="N40" i="1" l="1"/>
  <c r="N26" i="1"/>
  <c r="N37" i="1" s="1"/>
  <c r="M37" i="1"/>
  <c r="L8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O5" i="1"/>
  <c r="N5" i="1"/>
  <c r="M5" i="1"/>
  <c r="L6" i="1"/>
  <c r="L7" i="1"/>
  <c r="L9" i="1"/>
  <c r="L10" i="1"/>
  <c r="L11" i="1"/>
  <c r="L12" i="1"/>
  <c r="L13" i="1"/>
  <c r="L14" i="1"/>
  <c r="L5" i="1"/>
  <c r="L16" i="1" s="1"/>
  <c r="N39" i="1" l="1"/>
  <c r="O16" i="1"/>
  <c r="N16" i="1"/>
  <c r="M16" i="1"/>
</calcChain>
</file>

<file path=xl/sharedStrings.xml><?xml version="1.0" encoding="utf-8"?>
<sst xmlns="http://schemas.openxmlformats.org/spreadsheetml/2006/main" count="70" uniqueCount="26">
  <si>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</si>
  <si>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</si>
  <si>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</si>
  <si>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</si>
  <si>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</si>
  <si>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</si>
  <si>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</si>
  <si>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</si>
  <si>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</si>
  <si>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</si>
  <si>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</si>
  <si>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</si>
  <si>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</si>
  <si>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</si>
  <si>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</si>
  <si>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</si>
  <si>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</si>
  <si>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</si>
  <si>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</si>
  <si>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Intercept</t>
  </si>
  <si>
    <t>Error</t>
  </si>
  <si>
    <t>Error*Error</t>
  </si>
  <si>
    <t>Sum of Error</t>
  </si>
  <si>
    <t>Variable of Error</t>
  </si>
  <si>
    <t>Error-MSE = Average</t>
  </si>
  <si>
    <t>Error-MAE =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</si>
</sst>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0"/>
  <sheetViews>
    <sheetView showGridLines="0" tabSelected="1" workbookViewId="0">
      <selection activeCell="C22" sqref="C22"/>
    </sheetView>
  </sheetViews>
  <sheetFormatPr defaultRowHeight="14.4" x14ac:dyDescent="0.3"/>
  <cols>
    <col min="3" max="3" width="25.109375" bestFit="1" customWidth="1"/>
    <col min="4" max="5" width="8.88671875" style="1"/>
    <col min="6" max="6" width="12" bestFit="1" customWidth="1"/>
    <col min="9" max="9" width="7.88671875" customWidth="1"/>
    <col min="10" max="10" width="8.88671875" style="1"/>
    <col min="11" max="11" width="13.44140625" style="1" customWidth="1"/>
    <col min="12" max="12" width="11.5546875" style="1" customWidth="1"/>
    <col min="13" max="13" width="11.6640625" style="1" customWidth="1"/>
    <col min="14" max="14" width="11.88671875" style="1" customWidth="1"/>
    <col min="15" max="15" width="11.5546875" customWidth="1"/>
  </cols>
  <sheetData>
    <row r="3" spans="4:15" x14ac:dyDescent="0.3">
      <c r="I3" s="15" t="s">
        <v>16</v>
      </c>
      <c r="J3" s="16"/>
      <c r="K3" s="16"/>
      <c r="L3" s="16"/>
      <c r="M3" s="16"/>
      <c r="N3" s="16"/>
      <c r="O3" s="17"/>
    </row>
    <row r="4" spans="4:15" x14ac:dyDescent="0.3">
      <c r="D4" s="3" t="s">
        <v>0</v>
      </c>
      <c r="E4" s="3" t="s">
        <v>1</v>
      </c>
      <c r="F4" s="3" t="s">
        <v>4</v>
      </c>
      <c r="G4" s="2"/>
      <c r="I4" s="5"/>
      <c r="J4" s="3" t="s">
        <v>15</v>
      </c>
      <c r="K4" s="3"/>
      <c r="L4" s="2" t="s">
        <v>7</v>
      </c>
      <c r="M4" s="2" t="s">
        <v>8</v>
      </c>
      <c r="N4" s="2" t="s">
        <v>9</v>
      </c>
      <c r="O4" s="6" t="s">
        <v>13</v>
      </c>
    </row>
    <row r="5" spans="4:15" x14ac:dyDescent="0.3">
      <c r="D5" s="4">
        <v>165</v>
      </c>
      <c r="E5" s="4" t="s">
        <v>3</v>
      </c>
      <c r="F5" s="4" t="s">
        <v>5</v>
      </c>
      <c r="I5" s="7" t="s">
        <v>10</v>
      </c>
      <c r="J5" s="8">
        <v>163.4999998482208</v>
      </c>
      <c r="K5" s="8"/>
      <c r="L5" s="8">
        <f t="shared" ref="L5:L14" si="0">(D5-J$5)^2</f>
        <v>2.250000455337636</v>
      </c>
      <c r="M5" s="8">
        <f t="shared" ref="M5:M14" si="1">ABS(D5-J$6)</f>
        <v>1.8391884288824087</v>
      </c>
      <c r="N5" s="8">
        <f t="shared" ref="N5:N14" si="2">ABS((D5-J$7)/D5)</f>
        <v>3.0303030144392378E-2</v>
      </c>
      <c r="O5" s="9">
        <f t="shared" ref="O5:O14" si="3">((D5-J$8)/D5)^2</f>
        <v>3.3696902572297291E-3</v>
      </c>
    </row>
    <row r="6" spans="4:15" x14ac:dyDescent="0.3">
      <c r="D6" s="4">
        <v>160</v>
      </c>
      <c r="E6" s="4" t="s">
        <v>2</v>
      </c>
      <c r="F6" s="4" t="s">
        <v>6</v>
      </c>
      <c r="I6" s="7" t="s">
        <v>11</v>
      </c>
      <c r="J6" s="8">
        <v>163.16081157111759</v>
      </c>
      <c r="K6" s="8"/>
      <c r="L6" s="8">
        <f t="shared" si="0"/>
        <v>12.249998937545593</v>
      </c>
      <c r="M6" s="8">
        <f t="shared" si="1"/>
        <v>3.1608115711175913</v>
      </c>
      <c r="N6" s="8">
        <f t="shared" si="2"/>
        <v>1.6359535948140547E-10</v>
      </c>
      <c r="O6" s="9">
        <f t="shared" si="3"/>
        <v>8.1870751749423714E-4</v>
      </c>
    </row>
    <row r="7" spans="4:15" x14ac:dyDescent="0.3">
      <c r="D7" s="4">
        <v>175</v>
      </c>
      <c r="E7" s="4" t="s">
        <v>2</v>
      </c>
      <c r="F7" s="4" t="s">
        <v>6</v>
      </c>
      <c r="I7" s="7" t="s">
        <v>12</v>
      </c>
      <c r="J7" s="8">
        <v>160.00000002617526</v>
      </c>
      <c r="K7" s="8"/>
      <c r="L7" s="8">
        <f t="shared" si="0"/>
        <v>132.25000349092173</v>
      </c>
      <c r="M7" s="8">
        <f t="shared" si="1"/>
        <v>11.839188428882409</v>
      </c>
      <c r="N7" s="8">
        <f t="shared" si="2"/>
        <v>8.5714285564712819E-2</v>
      </c>
      <c r="O7" s="9">
        <f t="shared" si="3"/>
        <v>1.251597148942149E-2</v>
      </c>
    </row>
    <row r="8" spans="4:15" x14ac:dyDescent="0.3">
      <c r="D8" s="4">
        <v>180</v>
      </c>
      <c r="E8" s="4" t="s">
        <v>2</v>
      </c>
      <c r="F8" s="4" t="s">
        <v>6</v>
      </c>
      <c r="I8" s="7" t="s">
        <v>14</v>
      </c>
      <c r="J8" s="8">
        <v>155.42190951947731</v>
      </c>
      <c r="K8" s="8"/>
      <c r="L8" s="8">
        <f t="shared" si="0"/>
        <v>272.25000500871374</v>
      </c>
      <c r="M8" s="8">
        <f t="shared" si="1"/>
        <v>16.839188428882409</v>
      </c>
      <c r="N8" s="8">
        <f t="shared" si="2"/>
        <v>0.11111111096569301</v>
      </c>
      <c r="O8" s="9">
        <f t="shared" si="3"/>
        <v>1.8644522582369136E-2</v>
      </c>
    </row>
    <row r="9" spans="4:15" x14ac:dyDescent="0.3">
      <c r="D9" s="4">
        <v>155</v>
      </c>
      <c r="E9" s="4" t="s">
        <v>3</v>
      </c>
      <c r="F9" s="4" t="s">
        <v>6</v>
      </c>
      <c r="I9" s="5"/>
      <c r="J9" s="4"/>
      <c r="K9" s="4"/>
      <c r="L9" s="8">
        <f t="shared" si="0"/>
        <v>72.249997419753555</v>
      </c>
      <c r="M9" s="8">
        <f t="shared" si="1"/>
        <v>8.1608115711175913</v>
      </c>
      <c r="N9" s="8">
        <f t="shared" si="2"/>
        <v>3.2258064685001663E-2</v>
      </c>
      <c r="O9" s="9">
        <f t="shared" si="3"/>
        <v>7.409267122812692E-6</v>
      </c>
    </row>
    <row r="10" spans="4:15" x14ac:dyDescent="0.3">
      <c r="D10" s="4">
        <v>150</v>
      </c>
      <c r="E10" s="4" t="s">
        <v>3</v>
      </c>
      <c r="F10" s="4" t="s">
        <v>5</v>
      </c>
      <c r="I10" s="5"/>
      <c r="J10" s="4"/>
      <c r="K10" s="4"/>
      <c r="L10" s="8">
        <f t="shared" si="0"/>
        <v>182.24999590196151</v>
      </c>
      <c r="M10" s="8">
        <f t="shared" si="1"/>
        <v>13.160811571117591</v>
      </c>
      <c r="N10" s="8">
        <f t="shared" si="2"/>
        <v>6.6666666841168384E-2</v>
      </c>
      <c r="O10" s="9">
        <f t="shared" si="3"/>
        <v>1.3065379038843857E-3</v>
      </c>
    </row>
    <row r="11" spans="4:15" x14ac:dyDescent="0.3">
      <c r="D11" s="4">
        <v>110</v>
      </c>
      <c r="E11" s="4" t="s">
        <v>2</v>
      </c>
      <c r="F11" s="4" t="s">
        <v>5</v>
      </c>
      <c r="I11" s="5"/>
      <c r="J11" s="4"/>
      <c r="K11" s="4"/>
      <c r="L11" s="8">
        <f t="shared" si="0"/>
        <v>2862.2499837596251</v>
      </c>
      <c r="M11" s="8">
        <f t="shared" si="1"/>
        <v>53.160811571117591</v>
      </c>
      <c r="N11" s="8">
        <f t="shared" si="2"/>
        <v>0.45454545478341141</v>
      </c>
      <c r="O11" s="9">
        <f t="shared" si="3"/>
        <v>0.17050825325583335</v>
      </c>
    </row>
    <row r="12" spans="4:15" x14ac:dyDescent="0.3">
      <c r="D12" s="4">
        <v>195</v>
      </c>
      <c r="E12" s="4" t="s">
        <v>2</v>
      </c>
      <c r="F12" s="4" t="s">
        <v>6</v>
      </c>
      <c r="I12" s="5"/>
      <c r="J12" s="4"/>
      <c r="K12" s="4"/>
      <c r="L12" s="8">
        <f t="shared" si="0"/>
        <v>992.25000956208987</v>
      </c>
      <c r="M12" s="8">
        <f t="shared" si="1"/>
        <v>31.839188428882409</v>
      </c>
      <c r="N12" s="8">
        <f t="shared" si="2"/>
        <v>0.17948717935294739</v>
      </c>
      <c r="O12" s="9">
        <f t="shared" si="3"/>
        <v>4.1194615281642095E-2</v>
      </c>
    </row>
    <row r="13" spans="4:15" x14ac:dyDescent="0.3">
      <c r="D13" s="4">
        <v>160</v>
      </c>
      <c r="E13" s="4" t="s">
        <v>3</v>
      </c>
      <c r="F13" s="4" t="s">
        <v>6</v>
      </c>
      <c r="I13" s="5"/>
      <c r="J13" s="4"/>
      <c r="K13" s="4"/>
      <c r="L13" s="8">
        <f t="shared" si="0"/>
        <v>12.249998937545593</v>
      </c>
      <c r="M13" s="8">
        <f t="shared" si="1"/>
        <v>3.1608115711175913</v>
      </c>
      <c r="N13" s="8">
        <f t="shared" si="2"/>
        <v>1.6359535948140547E-10</v>
      </c>
      <c r="O13" s="9">
        <f t="shared" si="3"/>
        <v>8.1870751749423714E-4</v>
      </c>
    </row>
    <row r="14" spans="4:15" x14ac:dyDescent="0.3">
      <c r="D14" s="4">
        <v>185</v>
      </c>
      <c r="E14" s="4" t="s">
        <v>2</v>
      </c>
      <c r="F14" s="4" t="s">
        <v>5</v>
      </c>
      <c r="I14" s="5"/>
      <c r="J14" s="4"/>
      <c r="K14" s="4"/>
      <c r="L14" s="8">
        <f t="shared" si="0"/>
        <v>462.25000652650579</v>
      </c>
      <c r="M14" s="8">
        <f t="shared" si="1"/>
        <v>21.839188428882409</v>
      </c>
      <c r="N14" s="8">
        <f t="shared" si="2"/>
        <v>0.13513513499364727</v>
      </c>
      <c r="O14" s="9">
        <f t="shared" si="3"/>
        <v>2.5562116478421829E-2</v>
      </c>
    </row>
    <row r="15" spans="4:15" x14ac:dyDescent="0.3">
      <c r="I15" s="5"/>
      <c r="J15" s="4"/>
      <c r="K15" s="4"/>
      <c r="L15" s="8"/>
      <c r="M15" s="8"/>
      <c r="N15" s="8"/>
      <c r="O15" s="10"/>
    </row>
    <row r="16" spans="4:15" x14ac:dyDescent="0.3">
      <c r="I16" s="11"/>
      <c r="J16" s="12"/>
      <c r="K16" s="12"/>
      <c r="L16" s="13">
        <f>SUM(L5:L14)</f>
        <v>5002.5</v>
      </c>
      <c r="M16" s="13">
        <f>SUM(M5:M14)</f>
        <v>165</v>
      </c>
      <c r="N16" s="13">
        <f>SUM(N5:N14)</f>
        <v>1.0952209276581648</v>
      </c>
      <c r="O16" s="14">
        <f>SUM(O5:O14)</f>
        <v>0.27474653155091333</v>
      </c>
    </row>
    <row r="19" spans="3:14" x14ac:dyDescent="0.3">
      <c r="C19" t="s">
        <v>17</v>
      </c>
    </row>
    <row r="20" spans="3:14" x14ac:dyDescent="0.3">
      <c r="C20" t="s">
        <v>24</v>
      </c>
    </row>
    <row r="21" spans="3:14" x14ac:dyDescent="0.3">
      <c r="C21" t="s">
        <v>25</v>
      </c>
    </row>
    <row r="23" spans="3:14" x14ac:dyDescent="0.3">
      <c r="C23" t="s">
        <v>18</v>
      </c>
    </row>
    <row r="25" spans="3:14" x14ac:dyDescent="0.3">
      <c r="D25" s="3" t="s">
        <v>0</v>
      </c>
      <c r="E25" s="3" t="s">
        <v>1</v>
      </c>
      <c r="F25" s="3" t="s">
        <v>4</v>
      </c>
      <c r="G25" s="2" t="s">
        <v>1</v>
      </c>
      <c r="H25" s="2" t="s">
        <v>4</v>
      </c>
      <c r="I25" s="2" t="s">
        <v>19</v>
      </c>
      <c r="J25" s="2" t="s">
        <v>1</v>
      </c>
      <c r="K25" s="2" t="s">
        <v>4</v>
      </c>
      <c r="L25" s="2" t="s">
        <v>15</v>
      </c>
      <c r="M25" s="2" t="s">
        <v>20</v>
      </c>
      <c r="N25" s="2" t="s">
        <v>21</v>
      </c>
    </row>
    <row r="26" spans="3:14" x14ac:dyDescent="0.3">
      <c r="D26" s="4">
        <v>165</v>
      </c>
      <c r="E26" s="4" t="s">
        <v>3</v>
      </c>
      <c r="F26" s="4" t="s">
        <v>5</v>
      </c>
      <c r="G26" s="1">
        <f>IF(E26="F",1,0)</f>
        <v>1</v>
      </c>
      <c r="H26" s="1">
        <f>IF(F26="&lt;20",1,0)</f>
        <v>1</v>
      </c>
      <c r="I26" s="1">
        <v>163.5</v>
      </c>
      <c r="J26" s="1">
        <v>0</v>
      </c>
      <c r="K26" s="1">
        <v>0</v>
      </c>
      <c r="L26" s="1">
        <f>I$26+J$26*G26+K$26*H26</f>
        <v>163.5</v>
      </c>
      <c r="M26" s="1">
        <f>$D26-L26</f>
        <v>1.5</v>
      </c>
      <c r="N26" s="1">
        <f>M26^2</f>
        <v>2.25</v>
      </c>
    </row>
    <row r="27" spans="3:14" x14ac:dyDescent="0.3">
      <c r="D27" s="4">
        <v>160</v>
      </c>
      <c r="E27" s="4" t="s">
        <v>2</v>
      </c>
      <c r="F27" s="4" t="s">
        <v>6</v>
      </c>
      <c r="G27" s="1">
        <f t="shared" ref="G27:G35" si="4">IF(E27="F",1,0)</f>
        <v>0</v>
      </c>
      <c r="H27" s="1">
        <f t="shared" ref="H27:H35" si="5">IF(F27="&lt;20",1,0)</f>
        <v>0</v>
      </c>
      <c r="I27" s="1"/>
      <c r="L27" s="1">
        <f t="shared" ref="L27:L35" si="6">I$26+J$26*G27+K$26*H27</f>
        <v>163.5</v>
      </c>
      <c r="M27" s="1">
        <f t="shared" ref="M27:M35" si="7">$D27-L27</f>
        <v>-3.5</v>
      </c>
      <c r="N27" s="1">
        <f t="shared" ref="N27:N35" si="8">M27^2</f>
        <v>12.25</v>
      </c>
    </row>
    <row r="28" spans="3:14" x14ac:dyDescent="0.3">
      <c r="D28" s="4">
        <v>175</v>
      </c>
      <c r="E28" s="4" t="s">
        <v>2</v>
      </c>
      <c r="F28" s="4" t="s">
        <v>6</v>
      </c>
      <c r="G28" s="1">
        <f t="shared" si="4"/>
        <v>0</v>
      </c>
      <c r="H28" s="1">
        <f t="shared" si="5"/>
        <v>0</v>
      </c>
      <c r="I28" s="1"/>
      <c r="L28" s="1">
        <f t="shared" si="6"/>
        <v>163.5</v>
      </c>
      <c r="M28" s="1">
        <f t="shared" si="7"/>
        <v>11.5</v>
      </c>
      <c r="N28" s="1">
        <f t="shared" si="8"/>
        <v>132.25</v>
      </c>
    </row>
    <row r="29" spans="3:14" x14ac:dyDescent="0.3">
      <c r="D29" s="4">
        <v>180</v>
      </c>
      <c r="E29" s="4" t="s">
        <v>2</v>
      </c>
      <c r="F29" s="4" t="s">
        <v>6</v>
      </c>
      <c r="G29" s="1">
        <f t="shared" si="4"/>
        <v>0</v>
      </c>
      <c r="H29" s="1">
        <f t="shared" si="5"/>
        <v>0</v>
      </c>
      <c r="I29" s="1"/>
      <c r="L29" s="1">
        <f t="shared" si="6"/>
        <v>163.5</v>
      </c>
      <c r="M29" s="1">
        <f t="shared" si="7"/>
        <v>16.5</v>
      </c>
      <c r="N29" s="1">
        <f t="shared" si="8"/>
        <v>272.25</v>
      </c>
    </row>
    <row r="30" spans="3:14" x14ac:dyDescent="0.3">
      <c r="D30" s="4">
        <v>155</v>
      </c>
      <c r="E30" s="4" t="s">
        <v>3</v>
      </c>
      <c r="F30" s="4" t="s">
        <v>6</v>
      </c>
      <c r="G30" s="1">
        <f t="shared" si="4"/>
        <v>1</v>
      </c>
      <c r="H30" s="1">
        <f t="shared" si="5"/>
        <v>0</v>
      </c>
      <c r="I30" s="1"/>
      <c r="L30" s="1">
        <f t="shared" si="6"/>
        <v>163.5</v>
      </c>
      <c r="M30" s="1">
        <f t="shared" si="7"/>
        <v>-8.5</v>
      </c>
      <c r="N30" s="1">
        <f t="shared" si="8"/>
        <v>72.25</v>
      </c>
    </row>
    <row r="31" spans="3:14" x14ac:dyDescent="0.3">
      <c r="D31" s="4">
        <v>150</v>
      </c>
      <c r="E31" s="4" t="s">
        <v>3</v>
      </c>
      <c r="F31" s="4" t="s">
        <v>5</v>
      </c>
      <c r="G31" s="1">
        <f t="shared" si="4"/>
        <v>1</v>
      </c>
      <c r="H31" s="1">
        <f t="shared" si="5"/>
        <v>1</v>
      </c>
      <c r="I31" s="1"/>
      <c r="L31" s="1">
        <f t="shared" si="6"/>
        <v>163.5</v>
      </c>
      <c r="M31" s="1">
        <f t="shared" si="7"/>
        <v>-13.5</v>
      </c>
      <c r="N31" s="1">
        <f t="shared" si="8"/>
        <v>182.25</v>
      </c>
    </row>
    <row r="32" spans="3:14" x14ac:dyDescent="0.3">
      <c r="D32" s="4">
        <v>110</v>
      </c>
      <c r="E32" s="4" t="s">
        <v>2</v>
      </c>
      <c r="F32" s="4" t="s">
        <v>5</v>
      </c>
      <c r="G32" s="1">
        <f t="shared" si="4"/>
        <v>0</v>
      </c>
      <c r="H32" s="1">
        <f t="shared" si="5"/>
        <v>1</v>
      </c>
      <c r="I32" s="1"/>
      <c r="L32" s="1">
        <f t="shared" si="6"/>
        <v>163.5</v>
      </c>
      <c r="M32" s="1">
        <f t="shared" si="7"/>
        <v>-53.5</v>
      </c>
      <c r="N32" s="1">
        <f t="shared" si="8"/>
        <v>2862.25</v>
      </c>
    </row>
    <row r="33" spans="4:14" x14ac:dyDescent="0.3">
      <c r="D33" s="4">
        <v>195</v>
      </c>
      <c r="E33" s="4" t="s">
        <v>2</v>
      </c>
      <c r="F33" s="4" t="s">
        <v>6</v>
      </c>
      <c r="G33" s="1">
        <f t="shared" si="4"/>
        <v>0</v>
      </c>
      <c r="H33" s="1">
        <f t="shared" si="5"/>
        <v>0</v>
      </c>
      <c r="I33" s="1"/>
      <c r="L33" s="1">
        <f t="shared" si="6"/>
        <v>163.5</v>
      </c>
      <c r="M33" s="1">
        <f t="shared" si="7"/>
        <v>31.5</v>
      </c>
      <c r="N33" s="1">
        <f t="shared" si="8"/>
        <v>992.25</v>
      </c>
    </row>
    <row r="34" spans="4:14" x14ac:dyDescent="0.3">
      <c r="D34" s="4">
        <v>160</v>
      </c>
      <c r="E34" s="4" t="s">
        <v>3</v>
      </c>
      <c r="F34" s="4" t="s">
        <v>6</v>
      </c>
      <c r="G34" s="1">
        <f t="shared" si="4"/>
        <v>1</v>
      </c>
      <c r="H34" s="1">
        <f t="shared" si="5"/>
        <v>0</v>
      </c>
      <c r="I34" s="1"/>
      <c r="L34" s="1">
        <f t="shared" si="6"/>
        <v>163.5</v>
      </c>
      <c r="M34" s="1">
        <f t="shared" si="7"/>
        <v>-3.5</v>
      </c>
      <c r="N34" s="1">
        <f t="shared" si="8"/>
        <v>12.25</v>
      </c>
    </row>
    <row r="35" spans="4:14" x14ac:dyDescent="0.3">
      <c r="D35" s="4">
        <v>185</v>
      </c>
      <c r="E35" s="4" t="s">
        <v>2</v>
      </c>
      <c r="F35" s="4" t="s">
        <v>5</v>
      </c>
      <c r="G35" s="1">
        <f t="shared" si="4"/>
        <v>0</v>
      </c>
      <c r="H35" s="1">
        <f t="shared" si="5"/>
        <v>1</v>
      </c>
      <c r="I35" s="1"/>
      <c r="L35" s="1">
        <f t="shared" si="6"/>
        <v>163.5</v>
      </c>
      <c r="M35" s="1">
        <f t="shared" si="7"/>
        <v>21.5</v>
      </c>
      <c r="N35" s="1">
        <f t="shared" si="8"/>
        <v>462.25</v>
      </c>
    </row>
    <row r="37" spans="4:14" x14ac:dyDescent="0.3">
      <c r="L37" s="1">
        <f>SUM(L26:L35)</f>
        <v>1635</v>
      </c>
      <c r="M37" s="1">
        <f>SUM(M26:M35)</f>
        <v>0</v>
      </c>
      <c r="N37" s="1">
        <f>SUM(N26:N35)</f>
        <v>5002.5</v>
      </c>
    </row>
    <row r="39" spans="4:14" x14ac:dyDescent="0.3">
      <c r="M39" s="1" t="s">
        <v>22</v>
      </c>
      <c r="N39" s="1">
        <f>SUM(N26:N35)</f>
        <v>5002.5</v>
      </c>
    </row>
    <row r="40" spans="4:14" x14ac:dyDescent="0.3">
      <c r="M40" s="1" t="s">
        <v>23</v>
      </c>
      <c r="N40" s="1">
        <f>_xlfn.VAR.P(M26:M35)</f>
        <v>500.25</v>
      </c>
    </row>
  </sheetData>
  <mergeCells count="1">
    <mergeCell ref="I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Alcendor Group</cp:lastModifiedBy>
  <dcterms:created xsi:type="dcterms:W3CDTF">2020-08-17T20:34:26Z</dcterms:created>
  <dcterms:modified xsi:type="dcterms:W3CDTF">2020-08-31T22:34:11Z</dcterms:modified>
</cp:coreProperties>
</file>