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hidePivotFieldList="1"/>
  <xr:revisionPtr revIDLastSave="0" documentId="8_{49EA27DE-F459-4B48-9BCE-E86428C807B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Form1" sheetId="3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5" l="1"/>
  <c r="B14" i="5"/>
  <c r="B16" i="5"/>
  <c r="B12" i="5"/>
  <c r="B10" i="5"/>
  <c r="B9" i="5"/>
  <c r="B17" i="5"/>
  <c r="B11" i="5"/>
  <c r="B15" i="5"/>
  <c r="P9" i="1" a="1"/>
  <c r="P9" i="1"/>
  <c r="N9" i="1"/>
  <c r="F9" i="1"/>
  <c r="J9" i="1"/>
  <c r="I9" i="5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N22" i="1"/>
  <c r="P22" i="1" s="1" a="1"/>
  <c r="P22" i="1" s="1"/>
  <c r="N21" i="1"/>
  <c r="P21" i="1" s="1" a="1"/>
  <c r="P21" i="1" s="1"/>
  <c r="N10" i="1"/>
  <c r="P10" i="1" s="1" a="1"/>
  <c r="P10" i="1" s="1"/>
  <c r="N11" i="1"/>
  <c r="P11" i="1" s="1" a="1"/>
  <c r="P11" i="1" s="1"/>
  <c r="N12" i="1"/>
  <c r="P12" i="1" s="1" a="1"/>
  <c r="P12" i="1" s="1"/>
  <c r="N13" i="1"/>
  <c r="P13" i="1" s="1" a="1"/>
  <c r="P13" i="1" s="1"/>
  <c r="N14" i="1"/>
  <c r="P14" i="1" s="1" a="1"/>
  <c r="P14" i="1" s="1"/>
  <c r="N15" i="1"/>
  <c r="P15" i="1" s="1" a="1"/>
  <c r="P15" i="1" s="1"/>
  <c r="N16" i="1"/>
  <c r="P16" i="1" s="1" a="1"/>
  <c r="P16" i="1" s="1"/>
  <c r="N17" i="1"/>
  <c r="P17" i="1" s="1" a="1"/>
  <c r="P17" i="1" s="1"/>
  <c r="N18" i="1"/>
  <c r="P18" i="1" s="1" a="1"/>
  <c r="P18" i="1" s="1"/>
  <c r="N19" i="1"/>
  <c r="P19" i="1" s="1" a="1"/>
  <c r="P19" i="1" s="1"/>
  <c r="N20" i="1"/>
  <c r="P20" i="1" s="1" a="1"/>
  <c r="P20" i="1" s="1"/>
  <c r="N23" i="1"/>
  <c r="P23" i="1" s="1" a="1"/>
  <c r="P23" i="1" s="1"/>
  <c r="N24" i="1"/>
  <c r="P24" i="1" s="1" a="1"/>
  <c r="P24" i="1" s="1"/>
  <c r="N25" i="1"/>
  <c r="P25" i="1" s="1" a="1"/>
  <c r="P25" i="1" s="1"/>
  <c r="N26" i="1"/>
  <c r="P26" i="1" s="1" a="1"/>
  <c r="P26" i="1" s="1"/>
  <c r="N27" i="1"/>
  <c r="P27" i="1" s="1" a="1"/>
  <c r="P27" i="1" s="1"/>
  <c r="N28" i="1"/>
  <c r="P28" i="1" s="1" a="1"/>
  <c r="P28" i="1" s="1"/>
  <c r="N29" i="1"/>
  <c r="P29" i="1" s="1" a="1"/>
  <c r="P29" i="1" s="1"/>
  <c r="N30" i="1"/>
  <c r="P30" i="1" s="1" a="1"/>
  <c r="P30" i="1" s="1"/>
  <c r="N31" i="1"/>
  <c r="P31" i="1" s="1" a="1"/>
  <c r="P31" i="1" s="1"/>
  <c r="N32" i="1"/>
  <c r="P32" i="1" s="1" a="1"/>
  <c r="P32" i="1" s="1"/>
  <c r="N33" i="1"/>
  <c r="P33" i="1" s="1" a="1"/>
  <c r="P33" i="1" s="1"/>
  <c r="N34" i="1"/>
  <c r="P34" i="1" s="1" a="1"/>
  <c r="P34" i="1" s="1"/>
  <c r="N35" i="1"/>
  <c r="P35" i="1" s="1" a="1"/>
  <c r="P35" i="1" s="1"/>
  <c r="N36" i="1"/>
  <c r="P36" i="1" s="1" a="1"/>
  <c r="P36" i="1" s="1"/>
  <c r="N37" i="1"/>
  <c r="P37" i="1" s="1" a="1"/>
  <c r="P37" i="1" s="1"/>
  <c r="N38" i="1"/>
  <c r="P38" i="1" s="1" a="1"/>
  <c r="P38" i="1" s="1"/>
  <c r="N39" i="1"/>
  <c r="P39" i="1" s="1" a="1"/>
  <c r="P39" i="1" s="1"/>
  <c r="N40" i="1"/>
  <c r="P40" i="1" s="1" a="1"/>
  <c r="P40" i="1" s="1"/>
  <c r="N41" i="1"/>
  <c r="P41" i="1" s="1" a="1"/>
  <c r="P41" i="1" s="1"/>
  <c r="N42" i="1"/>
  <c r="P42" i="1" s="1" a="1"/>
  <c r="P42" i="1" s="1"/>
  <c r="N43" i="1"/>
  <c r="P43" i="1" s="1" a="1"/>
  <c r="P43" i="1" s="1"/>
  <c r="N44" i="1"/>
  <c r="P44" i="1" s="1" a="1"/>
  <c r="P44" i="1" s="1"/>
  <c r="N45" i="1"/>
  <c r="P45" i="1" s="1" a="1"/>
  <c r="P45" i="1" s="1"/>
  <c r="N46" i="1"/>
  <c r="P46" i="1" s="1" a="1"/>
  <c r="P46" i="1" s="1"/>
  <c r="N47" i="1"/>
  <c r="P47" i="1" s="1" a="1"/>
  <c r="P47" i="1" s="1"/>
  <c r="N48" i="1"/>
  <c r="P48" i="1" s="1" a="1"/>
  <c r="P48" i="1" s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B1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<sst xmlns="http://schemas.openxmlformats.org/spreadsheetml/2006/main" count="294" uniqueCount="217">
  <si>
    <t>Student Id</t>
  </si>
  <si>
    <t>Name</t>
  </si>
  <si>
    <t>Assignment 1</t>
  </si>
  <si>
    <t>Assignment 2</t>
  </si>
  <si>
    <t>Assignment 3</t>
  </si>
  <si>
    <t>Total in Assignments</t>
  </si>
  <si>
    <t>Quiz-1</t>
  </si>
  <si>
    <t>Quiz-2</t>
  </si>
  <si>
    <t>Quiz-3</t>
  </si>
  <si>
    <t>Total in Quizes</t>
  </si>
  <si>
    <t>Cp</t>
  </si>
  <si>
    <t>Midterm</t>
  </si>
  <si>
    <t>Final</t>
  </si>
  <si>
    <t>Total Marks</t>
  </si>
  <si>
    <t>Lectures Attended</t>
  </si>
  <si>
    <t xml:space="preserve">Grade </t>
  </si>
  <si>
    <t>Ethan Parker</t>
  </si>
  <si>
    <t>Olivia Johnson</t>
  </si>
  <si>
    <t>Liam Brown</t>
  </si>
  <si>
    <t>Emma Davis</t>
  </si>
  <si>
    <t>Noah Wilson</t>
  </si>
  <si>
    <t>Sophia Moore</t>
  </si>
  <si>
    <t>Lucas Taylor</t>
  </si>
  <si>
    <t>Ava Anderson</t>
  </si>
  <si>
    <t>Mason Thomas</t>
  </si>
  <si>
    <t>Isabella Martinez</t>
  </si>
  <si>
    <t>SA</t>
  </si>
  <si>
    <t>James White</t>
  </si>
  <si>
    <t>Mia Hernandez</t>
  </si>
  <si>
    <t>Alexander Harris</t>
  </si>
  <si>
    <t>Amelia Clark</t>
  </si>
  <si>
    <t>Michael Lewis</t>
  </si>
  <si>
    <t>Charlotte King</t>
  </si>
  <si>
    <t>Benjamin Walker</t>
  </si>
  <si>
    <t>Harper Hall</t>
  </si>
  <si>
    <t>Elijah Allen</t>
  </si>
  <si>
    <t>Evelyn Scott</t>
  </si>
  <si>
    <t>William Young</t>
  </si>
  <si>
    <t>Abigail Green</t>
  </si>
  <si>
    <t>Jacob Adams</t>
  </si>
  <si>
    <t>Ella Baker</t>
  </si>
  <si>
    <t>Daniel Gonzalez</t>
  </si>
  <si>
    <t>Lily Nelson</t>
  </si>
  <si>
    <t>Matthew Carter</t>
  </si>
  <si>
    <t>Grace Mitchell</t>
  </si>
  <si>
    <t>Henry Perez</t>
  </si>
  <si>
    <t>Aria Roberts</t>
  </si>
  <si>
    <t>Jackson Turner</t>
  </si>
  <si>
    <t>Chloe Phillips</t>
  </si>
  <si>
    <t>Sebastian Campbell</t>
  </si>
  <si>
    <t>Scarlett Parker</t>
  </si>
  <si>
    <t>Aiden Stewart</t>
  </si>
  <si>
    <t>Victoria Evans</t>
  </si>
  <si>
    <t>Logan Collins</t>
  </si>
  <si>
    <t>Madison Edwards</t>
  </si>
  <si>
    <t>Lucas Murphy</t>
  </si>
  <si>
    <t>Riley Reed</t>
  </si>
  <si>
    <t>Student Name</t>
  </si>
  <si>
    <t>Address</t>
  </si>
  <si>
    <t>Contact No</t>
  </si>
  <si>
    <t>E-mail</t>
  </si>
  <si>
    <t>Ethan Parker, 123 Maple St, Springfield, IL 62701</t>
  </si>
  <si>
    <t>(217) 555-0101</t>
  </si>
  <si>
    <t>ethan.parker@example.com</t>
  </si>
  <si>
    <t>Olivia Johnson, 456 Oak St, Springfield, IL 62702</t>
  </si>
  <si>
    <t>(217) 555-0102</t>
  </si>
  <si>
    <t>olivia.johnson@example.com</t>
  </si>
  <si>
    <t>Liam Brown, 789 Pine St, Springfield, IL 62703</t>
  </si>
  <si>
    <t>(217) 555-0103</t>
  </si>
  <si>
    <t>liam.brown@example.com</t>
  </si>
  <si>
    <t>Emma Davis, 101 Cedar St, Springfield, IL 62704</t>
  </si>
  <si>
    <t>(217) 555-0104</t>
  </si>
  <si>
    <t>emma.davis@example.com</t>
  </si>
  <si>
    <t>Noah Wilson, 202 Birch St, Springfield, IL 62705</t>
  </si>
  <si>
    <t>(217) 555-0105</t>
  </si>
  <si>
    <t>noah.wilson@example.com</t>
  </si>
  <si>
    <t>Sophia Moore, 303 Elm St, Springfield, IL 62706</t>
  </si>
  <si>
    <t>(217) 555-0106</t>
  </si>
  <si>
    <t>sophia.moore@example.com</t>
  </si>
  <si>
    <t>Lucas Taylor, 404 Ash St, Springfield, IL 62707</t>
  </si>
  <si>
    <t>(217) 555-0107</t>
  </si>
  <si>
    <t>lucas.taylor@example.com</t>
  </si>
  <si>
    <t>Ava Anderson, 505 Walnut St, Springfield, IL 62708</t>
  </si>
  <si>
    <t>(217) 555-0108</t>
  </si>
  <si>
    <t>ava.anderson@example.com</t>
  </si>
  <si>
    <t>Mason Thomas, 606 Chestnut St, Springfield, IL 62709</t>
  </si>
  <si>
    <t>(217) 555-0109</t>
  </si>
  <si>
    <t>mason.thomas@example.com</t>
  </si>
  <si>
    <t>Isabella Martinez, 707 Willow St, Springfield, IL 62710</t>
  </si>
  <si>
    <t>(217) 555-0110</t>
  </si>
  <si>
    <t>isabella.martinez@example.com</t>
  </si>
  <si>
    <t>James White, 808 Poplar St, Springfield, IL 62711</t>
  </si>
  <si>
    <t>(217) 555-0111</t>
  </si>
  <si>
    <t>james.white@example.com</t>
  </si>
  <si>
    <t>Mia Hernandez, 909 Sycamore St, Springfield, IL 62712</t>
  </si>
  <si>
    <t>(217) 555-0112</t>
  </si>
  <si>
    <t>mia.hernandez@example.com</t>
  </si>
  <si>
    <t>Alexander Harris, 1010 Fir St, Springfield, IL 62713</t>
  </si>
  <si>
    <t>(217) 555-0113</t>
  </si>
  <si>
    <t>alexander.harris@example.com</t>
  </si>
  <si>
    <t>Amelia Clark, 1111 Spruce St, Springfield, IL 62714</t>
  </si>
  <si>
    <t>(217) 555-0114</t>
  </si>
  <si>
    <t>amelia.clark@example.com</t>
  </si>
  <si>
    <t>Michael Lewis, 1212 Cypress St, Springfield, IL 62715</t>
  </si>
  <si>
    <t>(217) 555-0115</t>
  </si>
  <si>
    <t>michael.lewis@example.com</t>
  </si>
  <si>
    <t>Charlotte King, 1313 Hickory St, Springfield, IL 62716</t>
  </si>
  <si>
    <t>(217) 555-0116</t>
  </si>
  <si>
    <t>charlotte.king@example.com</t>
  </si>
  <si>
    <t>Benjamin Walker, 1414 Beech St, Springfield, IL 62717</t>
  </si>
  <si>
    <t>(217) 555-0117</t>
  </si>
  <si>
    <t>benjamin.walker@example.com</t>
  </si>
  <si>
    <t>Harper Hall, 1515 Holly St, Springfield, IL 62718</t>
  </si>
  <si>
    <t>(217) 555-0118</t>
  </si>
  <si>
    <t>harper.hall@example.com</t>
  </si>
  <si>
    <t>Elijah Allen, 1616 Magnolia St, Springfield, IL 62719</t>
  </si>
  <si>
    <t>(217) 555-0119</t>
  </si>
  <si>
    <t>elijah.allen@example.com</t>
  </si>
  <si>
    <t>Evelyn Scott, 1717 Redwood St, Springfield, IL 62720</t>
  </si>
  <si>
    <t>(217) 555-0120</t>
  </si>
  <si>
    <t>evelyn.scott@example.com</t>
  </si>
  <si>
    <t>William Young, 1818 Sequoia St, Springfield, IL 62721</t>
  </si>
  <si>
    <t>(217) 555-0121</t>
  </si>
  <si>
    <t>william.young@example.com</t>
  </si>
  <si>
    <t>Abigail Green, 1919 Aspen St, Springfield, IL 62722</t>
  </si>
  <si>
    <t>(217) 555-0122</t>
  </si>
  <si>
    <t>abigail.green@example.com</t>
  </si>
  <si>
    <t>Jacob Adams, 2020 Alder St, Springfield, IL 62723</t>
  </si>
  <si>
    <t>(217) 555-0123</t>
  </si>
  <si>
    <t>jacob.adams@example.com</t>
  </si>
  <si>
    <t>Ella Baker, 2121 Maplewood St, Springfield, IL 62724</t>
  </si>
  <si>
    <t>(217) 555-0124</t>
  </si>
  <si>
    <t>ella.baker@example.com</t>
  </si>
  <si>
    <t>Daniel Gonzalez, 2222 Rosewood St, Springfield, IL 62725</t>
  </si>
  <si>
    <t>(217) 555-0125</t>
  </si>
  <si>
    <t>daniel.gonzalez@example.com</t>
  </si>
  <si>
    <t>Lily Nelson, 2323 Dogwood St, Springfield, IL 62726</t>
  </si>
  <si>
    <t>(217) 555-0126</t>
  </si>
  <si>
    <t>lily.nelson@example.com</t>
  </si>
  <si>
    <t>Matthew Carter, 2424 Laurel St, Springfield, IL 62727</t>
  </si>
  <si>
    <t>(217) 555-0127</t>
  </si>
  <si>
    <t>matthew.carter@example.com</t>
  </si>
  <si>
    <t>Grace Mitchell, 2525 Hawthorn St, Springfield, IL 62728</t>
  </si>
  <si>
    <t>(217) 555-0128</t>
  </si>
  <si>
    <t>grace.mitchell@example.com</t>
  </si>
  <si>
    <t>Henry Perez, 2626 Ivy St, Springfield, IL 62729</t>
  </si>
  <si>
    <t>(217) 555-0129</t>
  </si>
  <si>
    <t>henry.perez@example.com</t>
  </si>
  <si>
    <t>Aria Roberts, 2727 Juniper St, Springfield, IL 62730</t>
  </si>
  <si>
    <t>(217) 555-0130</t>
  </si>
  <si>
    <t>aria.roberts@example.com</t>
  </si>
  <si>
    <t>Jackson Turner, 2828 Linden St, Springfield, IL 62731</t>
  </si>
  <si>
    <t>(217) 555-0131</t>
  </si>
  <si>
    <t>jackson.turner@example.com</t>
  </si>
  <si>
    <t>Chloe Phillips, 2929 Cedarwood St, Springfield, IL 62732</t>
  </si>
  <si>
    <t>(217) 555-0132</t>
  </si>
  <si>
    <t>chloe.phillips@example.com</t>
  </si>
  <si>
    <t>Sebastian Campbell, 3030 Pinewood St, Springfield, IL 62733</t>
  </si>
  <si>
    <t>(217) 555-0133</t>
  </si>
  <si>
    <t>sebastian.campbell@example.com</t>
  </si>
  <si>
    <t>Scarlett Parker, 3131 Oakwood St, Springfield, IL 62734</t>
  </si>
  <si>
    <t>(217) 555-0134</t>
  </si>
  <si>
    <t>scarlett.parker@example.com</t>
  </si>
  <si>
    <t>Aiden Stewart, 3232 Redwood Lane, Springfield, IL 62735</t>
  </si>
  <si>
    <t>(217) 555-0135</t>
  </si>
  <si>
    <t>aiden.stewart@example.com</t>
  </si>
  <si>
    <t>Victoria Evans, 3333 Spruce Lane, Springfield, IL 62736</t>
  </si>
  <si>
    <t>(217) 555-0136</t>
  </si>
  <si>
    <t>victoria.evans@example.com</t>
  </si>
  <si>
    <t>Logan Collins, 3434 Birchwood Lane, Springfield, IL 62737</t>
  </si>
  <si>
    <t>(217) 555-0137</t>
  </si>
  <si>
    <t>logan.collins@example.com</t>
  </si>
  <si>
    <t>Madison Edwards, 3535 Firwood Lane, Springfield, IL 62738</t>
  </si>
  <si>
    <t>(217) 555-0138</t>
  </si>
  <si>
    <t>madison.edwards@example.com</t>
  </si>
  <si>
    <t>Lucas Murphy, 3636 Elmwood Lane, Springfield, IL 62739</t>
  </si>
  <si>
    <t>(217) 555-0139</t>
  </si>
  <si>
    <t>lucas.murphy@example.com</t>
  </si>
  <si>
    <t>Riley Reed, 3737 Maplewood Lane, Springfield, IL 62740</t>
  </si>
  <si>
    <t>(217) 555-0140</t>
  </si>
  <si>
    <t>riley.reed@example.com</t>
  </si>
  <si>
    <t>Summary</t>
  </si>
  <si>
    <t>Grade Count Summary</t>
  </si>
  <si>
    <t>Column1</t>
  </si>
  <si>
    <t>Pass to Fail Ratio</t>
  </si>
  <si>
    <t>Top 3 in Assignments</t>
  </si>
  <si>
    <t>Column2</t>
  </si>
  <si>
    <t>Top 3 in Quizes</t>
  </si>
  <si>
    <t>Top 3 in Class</t>
  </si>
  <si>
    <t>Grade</t>
  </si>
  <si>
    <t>Count</t>
  </si>
  <si>
    <t xml:space="preserve">Pass </t>
  </si>
  <si>
    <t>Marks</t>
  </si>
  <si>
    <t xml:space="preserve">Position </t>
  </si>
  <si>
    <t>Position</t>
  </si>
  <si>
    <t>A</t>
  </si>
  <si>
    <t>Fail</t>
  </si>
  <si>
    <t>A-</t>
  </si>
  <si>
    <t>B+</t>
  </si>
  <si>
    <t>B</t>
  </si>
  <si>
    <t>B-</t>
  </si>
  <si>
    <t>C+</t>
  </si>
  <si>
    <t>C</t>
  </si>
  <si>
    <t>C-</t>
  </si>
  <si>
    <t>F (Fail)</t>
  </si>
  <si>
    <t>Weightage</t>
  </si>
  <si>
    <t>Assignments</t>
  </si>
  <si>
    <t>Quizes</t>
  </si>
  <si>
    <t>Cp(Class Participation)</t>
  </si>
  <si>
    <t>Mid Term</t>
  </si>
  <si>
    <t>Total</t>
  </si>
  <si>
    <t>Total Lectures</t>
  </si>
  <si>
    <t>Minimum Lectures  required to sit in the Exam</t>
  </si>
  <si>
    <t>ID</t>
  </si>
  <si>
    <t>Start time</t>
  </si>
  <si>
    <t>Completion time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</si>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</sst>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rgb="FF0E2841"/>
      <name val="Batang"/>
    </font>
    <font>
      <b/>
      <sz val="11"/>
      <color theme="0"/>
      <name val="Aptos Narrow"/>
      <family val="2"/>
      <scheme val="minor"/>
    </font>
    <font>
      <b/>
      <sz val="11"/>
      <color theme="0"/>
      <name val="Aptos Narrow"/>
      <scheme val="minor"/>
    </font>
    <font>
      <b/>
      <sz val="36"/>
      <color rgb="FF0E2841"/>
      <name val="Aptos Narrow"/>
      <scheme val="minor"/>
    </font>
    <font>
      <sz val="36"/>
      <color rgb="FF000000"/>
      <name val="Aptos Narrow"/>
      <scheme val="minor"/>
    </font>
    <font>
      <b/>
      <sz val="36"/>
      <color theme="1"/>
      <name val="Batang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3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4" fillId="3" borderId="8" xfId="0" applyFont="1" applyFill="1" applyBorder="1"/>
    <xf numFmtId="0" fontId="3" fillId="3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9" xfId="0" applyFont="1" applyBorder="1"/>
    <xf numFmtId="0" fontId="0" fillId="0" borderId="3" xfId="0" applyBorder="1"/>
    <xf numFmtId="0" fontId="4" fillId="3" borderId="11" xfId="0" applyFont="1" applyFill="1" applyBorder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 vertical="center"/>
    </xf>
    <xf numFmtId="0" fontId="4" fillId="3" borderId="5" xfId="0" applyFont="1" applyFill="1" applyBorder="1"/>
    <xf numFmtId="0" fontId="1" fillId="0" borderId="10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1" fillId="0" borderId="0" xfId="0" applyFont="1"/>
    <xf numFmtId="0" fontId="3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164" formatCode="m/d/yyyy\ h:mm:ss"/>
    </dxf>
    <dxf>
      <numFmt numFmtId="164" formatCode="m/d/yyyy\ h:mm:ss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 to Fail and SA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Sheet4!$D$7</c:f>
              <c:strCache>
                <c:ptCount val="1"/>
                <c:pt idx="0">
                  <c:v>Column1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F8-4752-97B7-941CA9D79B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F8-4752-97B7-941CA9D79B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F8-4752-97B7-941CA9D79B69}"/>
              </c:ext>
            </c:extLst>
          </c:dPt>
          <c:cat>
            <c:strRef>
              <c:f>Sheet4!$C$8:$C$10</c:f>
              <c:strCache>
                <c:ptCount val="3"/>
                <c:pt idx="0">
                  <c:v>Pass </c:v>
                </c:pt>
                <c:pt idx="1">
                  <c:v>Fail</c:v>
                </c:pt>
                <c:pt idx="2">
                  <c:v>SA</c:v>
                </c:pt>
              </c:strCache>
            </c:strRef>
          </c:cat>
          <c:val>
            <c:numRef>
              <c:f>Sheet4!$D$8:$D$10</c:f>
              <c:numCache>
                <c:formatCode>General</c:formatCode>
                <c:ptCount val="3"/>
                <c:pt idx="0">
                  <c:v>29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3B-46BF-91F2-E327DCFCA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192519685039367"/>
          <c:y val="0.88854120463106789"/>
          <c:w val="0.23614960629921261"/>
          <c:h val="7.8125546806649182E-2"/>
        </c:manualLayout>
      </c:layout>
      <c:overlay val="0"/>
      <c:spPr>
        <a:solidFill>
          <a:srgbClr val="E8E8E8"/>
        </a:solidFill>
        <a:ln>
          <a:solidFill>
            <a:srgbClr val="186C24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in Quizzes </a:t>
            </a:r>
          </a:p>
        </c:rich>
      </c:tx>
      <c:layout>
        <c:manualLayout>
          <c:xMode val="edge"/>
          <c:yMode val="edge"/>
          <c:x val="0.398021311525964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Sheet4!$I$8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Sheet4!$H$9:$H$11</c:f>
              <c:strCache>
                <c:ptCount val="3"/>
                <c:pt idx="0">
                  <c:v>Emma Davis</c:v>
                </c:pt>
                <c:pt idx="1">
                  <c:v>Mia Hernandez</c:v>
                </c:pt>
                <c:pt idx="2">
                  <c:v>Benjamin Walker</c:v>
                </c:pt>
              </c:strCache>
            </c:strRef>
          </c:cat>
          <c:val>
            <c:numRef>
              <c:f>Sheet4!$I$9:$I$11</c:f>
              <c:numCache>
                <c:formatCode>General</c:formatCode>
                <c:ptCount val="3"/>
                <c:pt idx="0">
                  <c:v>15</c:v>
                </c:pt>
                <c:pt idx="1">
                  <c:v>14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2-476E-927E-F18562B4CD4F}"/>
            </c:ext>
          </c:extLst>
        </c:ser>
        <c:ser>
          <c:idx val="1"/>
          <c:order val="1"/>
          <c:tx>
            <c:strRef>
              <c:f>Sheet4!$J$8</c:f>
              <c:strCache>
                <c:ptCount val="1"/>
                <c:pt idx="0">
                  <c:v>Position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Sheet4!$H$9:$H$11</c:f>
              <c:strCache>
                <c:ptCount val="3"/>
                <c:pt idx="0">
                  <c:v>Emma Davis</c:v>
                </c:pt>
                <c:pt idx="1">
                  <c:v>Mia Hernandez</c:v>
                </c:pt>
                <c:pt idx="2">
                  <c:v>Benjamin Walker</c:v>
                </c:pt>
              </c:strCache>
            </c:strRef>
          </c:cat>
          <c:val>
            <c:numRef>
              <c:f>Sheet4!$J$9:$J$11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2-476E-927E-F18562B4C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554823"/>
        <c:axId val="910512135"/>
      </c:barChart>
      <c:catAx>
        <c:axId val="875554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512135"/>
        <c:crosses val="autoZero"/>
        <c:auto val="1"/>
        <c:lblAlgn val="ctr"/>
        <c:lblOffset val="100"/>
        <c:noMultiLvlLbl val="0"/>
      </c:catAx>
      <c:valAx>
        <c:axId val="910512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54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in Assignments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Sheet4!$F$8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Sheet4!$E$9:$E$14</c:f>
              <c:strCache>
                <c:ptCount val="6"/>
                <c:pt idx="0">
                  <c:v>Isabella Martinez</c:v>
                </c:pt>
                <c:pt idx="1">
                  <c:v>Matthew Carter</c:v>
                </c:pt>
                <c:pt idx="2">
                  <c:v>Aiden Stewart</c:v>
                </c:pt>
                <c:pt idx="3">
                  <c:v>Victoria Evans</c:v>
                </c:pt>
                <c:pt idx="4">
                  <c:v>Liam Brown</c:v>
                </c:pt>
                <c:pt idx="5">
                  <c:v>Mason Thomas</c:v>
                </c:pt>
              </c:strCache>
            </c:strRef>
          </c:cat>
          <c:val>
            <c:numRef>
              <c:f>Sheet4!$F$9:$F$14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49-48EF-90B4-AAC357500DDE}"/>
            </c:ext>
          </c:extLst>
        </c:ser>
        <c:ser>
          <c:idx val="1"/>
          <c:order val="1"/>
          <c:tx>
            <c:strRef>
              <c:f>Sheet4!$G$8</c:f>
              <c:strCache>
                <c:ptCount val="1"/>
                <c:pt idx="0">
                  <c:v>Position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Sheet4!$E$9:$E$14</c:f>
              <c:strCache>
                <c:ptCount val="6"/>
                <c:pt idx="0">
                  <c:v>Isabella Martinez</c:v>
                </c:pt>
                <c:pt idx="1">
                  <c:v>Matthew Carter</c:v>
                </c:pt>
                <c:pt idx="2">
                  <c:v>Aiden Stewart</c:v>
                </c:pt>
                <c:pt idx="3">
                  <c:v>Victoria Evans</c:v>
                </c:pt>
                <c:pt idx="4">
                  <c:v>Liam Brown</c:v>
                </c:pt>
                <c:pt idx="5">
                  <c:v>Mason Thomas</c:v>
                </c:pt>
              </c:strCache>
            </c:strRef>
          </c:cat>
          <c:val>
            <c:numRef>
              <c:f>Sheet4!$G$9:$G$14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49-48EF-90B4-AAC357500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98600"/>
        <c:axId val="2011388935"/>
      </c:barChart>
      <c:catAx>
        <c:axId val="5399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88935"/>
        <c:crosses val="autoZero"/>
        <c:auto val="1"/>
        <c:lblAlgn val="ctr"/>
        <c:lblOffset val="100"/>
        <c:noMultiLvlLbl val="0"/>
      </c:catAx>
      <c:valAx>
        <c:axId val="2011388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in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Sheet4!$L$7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Sheet4!$K$8:$K$11</c:f>
              <c:strCache>
                <c:ptCount val="4"/>
                <c:pt idx="0">
                  <c:v>Name</c:v>
                </c:pt>
                <c:pt idx="1">
                  <c:v>Abigail Green</c:v>
                </c:pt>
                <c:pt idx="2">
                  <c:v>Lily Nelson</c:v>
                </c:pt>
                <c:pt idx="3">
                  <c:v>Elijah Allen</c:v>
                </c:pt>
              </c:strCache>
            </c:strRef>
          </c:cat>
          <c:val>
            <c:numRef>
              <c:f>Sheet4!$L$8:$L$11</c:f>
              <c:numCache>
                <c:formatCode>General</c:formatCode>
                <c:ptCount val="4"/>
                <c:pt idx="0">
                  <c:v>0</c:v>
                </c:pt>
                <c:pt idx="1">
                  <c:v>86</c:v>
                </c:pt>
                <c:pt idx="2">
                  <c:v>82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89-4474-B7D8-8F20D411C85E}"/>
            </c:ext>
          </c:extLst>
        </c:ser>
        <c:ser>
          <c:idx val="1"/>
          <c:order val="1"/>
          <c:tx>
            <c:strRef>
              <c:f>Sheet4!$M$7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Sheet4!$K$8:$K$11</c:f>
              <c:strCache>
                <c:ptCount val="4"/>
                <c:pt idx="0">
                  <c:v>Name</c:v>
                </c:pt>
                <c:pt idx="1">
                  <c:v>Abigail Green</c:v>
                </c:pt>
                <c:pt idx="2">
                  <c:v>Lily Nelson</c:v>
                </c:pt>
                <c:pt idx="3">
                  <c:v>Elijah Allen</c:v>
                </c:pt>
              </c:strCache>
            </c:strRef>
          </c:cat>
          <c:val>
            <c:numRef>
              <c:f>Sheet4!$M$8:$M$11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89-4474-B7D8-8F20D411C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998216"/>
        <c:axId val="1691983880"/>
      </c:barChart>
      <c:catAx>
        <c:axId val="169199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83880"/>
        <c:crosses val="autoZero"/>
        <c:auto val="1"/>
        <c:lblAlgn val="ctr"/>
        <c:lblOffset val="100"/>
        <c:noMultiLvlLbl val="0"/>
      </c:catAx>
      <c:valAx>
        <c:axId val="169198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98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Count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Sheet4!$A$9:$A$17</c:f>
              <c:strCache>
                <c:ptCount val="9"/>
                <c:pt idx="0">
                  <c:v>A</c:v>
                </c:pt>
                <c:pt idx="1">
                  <c:v>A-</c:v>
                </c:pt>
                <c:pt idx="2">
                  <c:v>B+</c:v>
                </c:pt>
                <c:pt idx="3">
                  <c:v>B</c:v>
                </c:pt>
                <c:pt idx="4">
                  <c:v>B-</c:v>
                </c:pt>
                <c:pt idx="5">
                  <c:v>C+</c:v>
                </c:pt>
                <c:pt idx="6">
                  <c:v>C</c:v>
                </c:pt>
                <c:pt idx="7">
                  <c:v>C-</c:v>
                </c:pt>
                <c:pt idx="8">
                  <c:v>F (Fail)</c:v>
                </c:pt>
              </c:strCache>
            </c:strRef>
          </c:cat>
          <c:val>
            <c:numRef>
              <c:f>Sheet4!$B$9:$B$17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A8-4FD6-85F2-F84433A03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847879"/>
        <c:axId val="480866823"/>
      </c:barChart>
      <c:catAx>
        <c:axId val="480847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66823"/>
        <c:crosses val="autoZero"/>
        <c:auto val="1"/>
        <c:lblAlgn val="ctr"/>
        <c:lblOffset val="100"/>
        <c:noMultiLvlLbl val="0"/>
      </c:catAx>
      <c:valAx>
        <c:axId val="480866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47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676275</xdr:colOff>
      <xdr:row>6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813900-73DA-1169-CA39-E55AFAB08CD9}"/>
            </a:ext>
            <a:ext uri="{147F2762-F138-4A5C-976F-8EAC2B608ADB}">
              <a16:predDERef xmlns:a16="http://schemas.microsoft.com/office/drawing/2014/main" pred="{D56A31A5-3064-3C0E-2B70-0D2F80EBFA21}"/>
            </a:ext>
          </a:extLst>
        </xdr:cNvPr>
        <xdr:cNvSpPr txBox="1"/>
      </xdr:nvSpPr>
      <xdr:spPr>
        <a:xfrm>
          <a:off x="0" y="0"/>
          <a:ext cx="17173575" cy="11239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The School University</a:t>
          </a:r>
          <a:endParaRPr lang="en-US" sz="1400" b="0" i="0" u="none" strike="noStrike">
            <a:solidFill>
              <a:schemeClr val="bg1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7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51W ABC California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en-US" sz="28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GradeBook</a:t>
          </a:r>
          <a:endParaRPr lang="en-US" sz="1200" b="1" i="0" u="none" strike="noStrike">
            <a:solidFill>
              <a:schemeClr val="bg1"/>
            </a:solidFill>
            <a:latin typeface="Book Antiqua" panose="02040602050305030304" pitchFamily="18" charset="0"/>
          </a:endParaRPr>
        </a:p>
        <a:p>
          <a:pPr marL="0" indent="0" algn="l"/>
          <a:r>
            <a:rPr lang="en-US" sz="1200" b="1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Contact us: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someone@gmail.com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24</xdr:row>
      <xdr:rowOff>180975</xdr:rowOff>
    </xdr:from>
    <xdr:to>
      <xdr:col>8</xdr:col>
      <xdr:colOff>542925</xdr:colOff>
      <xdr:row>54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78587D-956C-9FF8-498B-E1157DC3DFF4}"/>
            </a:ext>
            <a:ext uri="{147F2762-F138-4A5C-976F-8EAC2B608ADB}">
              <a16:predDERef xmlns:a16="http://schemas.microsoft.com/office/drawing/2014/main" pred="{C2C17EC7-F0AC-2F2B-ADDB-FEB65BD4C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25</xdr:row>
      <xdr:rowOff>142875</xdr:rowOff>
    </xdr:from>
    <xdr:to>
      <xdr:col>27</xdr:col>
      <xdr:colOff>600075</xdr:colOff>
      <xdr:row>40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36818C-8065-682F-B599-F237D606E4FA}"/>
            </a:ext>
            <a:ext uri="{147F2762-F138-4A5C-976F-8EAC2B608ADB}">
              <a16:predDERef xmlns:a16="http://schemas.microsoft.com/office/drawing/2014/main" pred="{8D78587D-956C-9FF8-498B-E1157DC3D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8</xdr:row>
      <xdr:rowOff>0</xdr:rowOff>
    </xdr:from>
    <xdr:to>
      <xdr:col>28</xdr:col>
      <xdr:colOff>0</xdr:colOff>
      <xdr:row>24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ED0A97-23BB-459B-B7F2-3AA69E4FC3BE}"/>
            </a:ext>
            <a:ext uri="{147F2762-F138-4A5C-976F-8EAC2B608ADB}">
              <a16:predDERef xmlns:a16="http://schemas.microsoft.com/office/drawing/2014/main" pred="{3D36818C-8065-682F-B599-F237D606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28575</xdr:colOff>
      <xdr:row>7</xdr:row>
      <xdr:rowOff>161925</xdr:rowOff>
    </xdr:from>
    <xdr:to>
      <xdr:col>14</xdr:col>
      <xdr:colOff>19050</xdr:colOff>
      <xdr:row>12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681FA9A-4E4E-5392-998E-4200E4D0FBDA}"/>
            </a:ext>
            <a:ext uri="{147F2762-F138-4A5C-976F-8EAC2B608ADB}">
              <a16:predDERef xmlns:a16="http://schemas.microsoft.com/office/drawing/2014/main" pred="{0FED0A97-23BB-459B-B7F2-3AA69E4FC3BE}"/>
            </a:ext>
          </a:extLst>
        </xdr:cNvPr>
        <xdr:cNvSpPr txBox="1"/>
      </xdr:nvSpPr>
      <xdr:spPr>
        <a:xfrm>
          <a:off x="5524500" y="1495425"/>
          <a:ext cx="3038475" cy="952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Top 3 Students</a:t>
          </a:r>
        </a:p>
      </xdr:txBody>
    </xdr:sp>
    <xdr:clientData/>
  </xdr:twoCellAnchor>
  <xdr:twoCellAnchor>
    <xdr:from>
      <xdr:col>9</xdr:col>
      <xdr:colOff>0</xdr:colOff>
      <xdr:row>14</xdr:row>
      <xdr:rowOff>161925</xdr:rowOff>
    </xdr:from>
    <xdr:to>
      <xdr:col>12</xdr:col>
      <xdr:colOff>19050</xdr:colOff>
      <xdr:row>20</xdr:row>
      <xdr:rowOff>28575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E77D04F-BB3E-17AA-47D7-2F23530A695C}"/>
            </a:ext>
            <a:ext uri="{147F2762-F138-4A5C-976F-8EAC2B608ADB}">
              <a16:predDERef xmlns:a16="http://schemas.microsoft.com/office/drawing/2014/main" pred="{9681FA9A-4E4E-5392-998E-4200E4D0FBDA}"/>
            </a:ext>
          </a:extLst>
        </xdr:cNvPr>
        <xdr:cNvSpPr txBox="1"/>
      </xdr:nvSpPr>
      <xdr:spPr>
        <a:xfrm>
          <a:off x="5495925" y="2828925"/>
          <a:ext cx="1847850" cy="10096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Rank 1</a:t>
          </a:r>
        </a:p>
      </xdr:txBody>
    </xdr:sp>
    <xdr:clientData/>
  </xdr:twoCellAnchor>
  <xdr:twoCellAnchor>
    <xdr:from>
      <xdr:col>9</xdr:col>
      <xdr:colOff>19050</xdr:colOff>
      <xdr:row>21</xdr:row>
      <xdr:rowOff>38100</xdr:rowOff>
    </xdr:from>
    <xdr:to>
      <xdr:col>17</xdr:col>
      <xdr:colOff>9525</xdr:colOff>
      <xdr:row>26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0B4FA09-F168-4698-226C-2158AFECBF9A}"/>
            </a:ext>
            <a:ext uri="{147F2762-F138-4A5C-976F-8EAC2B608ADB}">
              <a16:predDERef xmlns:a16="http://schemas.microsoft.com/office/drawing/2014/main" pred="{5E77D04F-BB3E-17AA-47D7-2F23530A695C}"/>
            </a:ext>
          </a:extLst>
        </xdr:cNvPr>
        <xdr:cNvSpPr txBox="1"/>
      </xdr:nvSpPr>
      <xdr:spPr>
        <a:xfrm>
          <a:off x="5514975" y="4038600"/>
          <a:ext cx="4867275" cy="952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Abigail Green</a:t>
          </a:r>
        </a:p>
      </xdr:txBody>
    </xdr:sp>
    <xdr:clientData/>
  </xdr:twoCellAnchor>
  <xdr:twoCellAnchor>
    <xdr:from>
      <xdr:col>9</xdr:col>
      <xdr:colOff>0</xdr:colOff>
      <xdr:row>26</xdr:row>
      <xdr:rowOff>180975</xdr:rowOff>
    </xdr:from>
    <xdr:to>
      <xdr:col>12</xdr:col>
      <xdr:colOff>19050</xdr:colOff>
      <xdr:row>31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BC4BA36-E26F-4E04-A4EB-699FD12BFD65}"/>
            </a:ext>
            <a:ext uri="{147F2762-F138-4A5C-976F-8EAC2B608ADB}">
              <a16:predDERef xmlns:a16="http://schemas.microsoft.com/office/drawing/2014/main" pred="{60B4FA09-F168-4698-226C-2158AFECBF9A}"/>
            </a:ext>
          </a:extLst>
        </xdr:cNvPr>
        <xdr:cNvSpPr txBox="1"/>
      </xdr:nvSpPr>
      <xdr:spPr>
        <a:xfrm>
          <a:off x="5495925" y="5133975"/>
          <a:ext cx="1847850" cy="952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Rank 2</a:t>
          </a:r>
        </a:p>
      </xdr:txBody>
    </xdr:sp>
    <xdr:clientData/>
  </xdr:twoCellAnchor>
  <xdr:twoCellAnchor>
    <xdr:from>
      <xdr:col>9</xdr:col>
      <xdr:colOff>28575</xdr:colOff>
      <xdr:row>38</xdr:row>
      <xdr:rowOff>171450</xdr:rowOff>
    </xdr:from>
    <xdr:to>
      <xdr:col>12</xdr:col>
      <xdr:colOff>47625</xdr:colOff>
      <xdr:row>43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FE6B805-C307-4459-ADC3-62B4D12C5127}"/>
            </a:ext>
            <a:ext uri="{147F2762-F138-4A5C-976F-8EAC2B608ADB}">
              <a16:predDERef xmlns:a16="http://schemas.microsoft.com/office/drawing/2014/main" pred="{9BC4BA36-E26F-4E04-A4EB-699FD12BFD65}"/>
            </a:ext>
          </a:extLst>
        </xdr:cNvPr>
        <xdr:cNvSpPr txBox="1"/>
      </xdr:nvSpPr>
      <xdr:spPr>
        <a:xfrm>
          <a:off x="5524500" y="7410450"/>
          <a:ext cx="1847850" cy="9334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Rank 3</a:t>
          </a:r>
        </a:p>
      </xdr:txBody>
    </xdr:sp>
    <xdr:clientData/>
  </xdr:twoCellAnchor>
  <xdr:twoCellAnchor>
    <xdr:from>
      <xdr:col>9</xdr:col>
      <xdr:colOff>28575</xdr:colOff>
      <xdr:row>45</xdr:row>
      <xdr:rowOff>9525</xdr:rowOff>
    </xdr:from>
    <xdr:to>
      <xdr:col>17</xdr:col>
      <xdr:colOff>19050</xdr:colOff>
      <xdr:row>52</xdr:row>
      <xdr:rowOff>104775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BC27FEF-E6D1-4623-8927-2E78D8E2D4CD}"/>
            </a:ext>
            <a:ext uri="{147F2762-F138-4A5C-976F-8EAC2B608ADB}">
              <a16:predDERef xmlns:a16="http://schemas.microsoft.com/office/drawing/2014/main" pred="{CFE6B805-C307-4459-ADC3-62B4D12C5127}"/>
            </a:ext>
          </a:extLst>
        </xdr:cNvPr>
        <xdr:cNvSpPr txBox="1"/>
      </xdr:nvSpPr>
      <xdr:spPr>
        <a:xfrm>
          <a:off x="5524500" y="8582025"/>
          <a:ext cx="4867275" cy="14287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4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Elijah Allon</a:t>
          </a:r>
        </a:p>
      </xdr:txBody>
    </xdr:sp>
    <xdr:clientData/>
  </xdr:twoCellAnchor>
  <xdr:twoCellAnchor>
    <xdr:from>
      <xdr:col>19</xdr:col>
      <xdr:colOff>19050</xdr:colOff>
      <xdr:row>40</xdr:row>
      <xdr:rowOff>38100</xdr:rowOff>
    </xdr:from>
    <xdr:to>
      <xdr:col>27</xdr:col>
      <xdr:colOff>590550</xdr:colOff>
      <xdr:row>54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4A953C-2AB3-ABB4-B3FB-D8ACF7BB3EFE}"/>
            </a:ext>
            <a:ext uri="{147F2762-F138-4A5C-976F-8EAC2B608ADB}">
              <a16:predDERef xmlns:a16="http://schemas.microsoft.com/office/drawing/2014/main" pred="{2BC27FEF-E6D1-4623-8927-2E78D8E2D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27</xdr:col>
      <xdr:colOff>590550</xdr:colOff>
      <xdr:row>7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17428F-F614-405A-A555-7343E649F2CC}"/>
            </a:ext>
            <a:ext uri="{147F2762-F138-4A5C-976F-8EAC2B608ADB}">
              <a16:predDERef xmlns:a16="http://schemas.microsoft.com/office/drawing/2014/main" pred="{B24A953C-2AB3-ABB4-B3FB-D8ACF7BB3EFE}"/>
            </a:ext>
          </a:extLst>
        </xdr:cNvPr>
        <xdr:cNvSpPr txBox="1"/>
      </xdr:nvSpPr>
      <xdr:spPr>
        <a:xfrm>
          <a:off x="0" y="0"/>
          <a:ext cx="17059275" cy="14954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The School University</a:t>
          </a:r>
          <a:endParaRPr lang="en-US" sz="1400" b="0" i="0" u="none" strike="noStrike">
            <a:solidFill>
              <a:schemeClr val="bg1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chemeClr val="bg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7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51W ABC California                                                                  </a:t>
          </a:r>
          <a:r>
            <a:rPr lang="en-US" sz="24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                                                                                                                                                                   </a:t>
          </a:r>
          <a:r>
            <a:rPr lang="en-US" sz="36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DashBoard</a:t>
          </a:r>
          <a:r>
            <a:rPr lang="en-US" sz="18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   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      </a:t>
          </a:r>
          <a:endParaRPr lang="en-US" sz="1200" b="1" i="0" u="none" strike="noStrike">
            <a:solidFill>
              <a:schemeClr val="bg1"/>
            </a:solidFill>
            <a:latin typeface="Book Antiqua" panose="02040602050305030304" pitchFamily="18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Contact us: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someone@gmail.com</a:t>
          </a:r>
        </a:p>
      </xdr:txBody>
    </xdr:sp>
    <xdr:clientData/>
  </xdr:twoCellAnchor>
  <xdr:twoCellAnchor>
    <xdr:from>
      <xdr:col>0</xdr:col>
      <xdr:colOff>0</xdr:colOff>
      <xdr:row>7</xdr:row>
      <xdr:rowOff>161925</xdr:rowOff>
    </xdr:from>
    <xdr:to>
      <xdr:col>8</xdr:col>
      <xdr:colOff>581025</xdr:colOff>
      <xdr:row>24</xdr:row>
      <xdr:rowOff>171450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8B0B98-E6D9-B2EC-30F5-A17EF4B0FAA6}"/>
            </a:ext>
            <a:ext uri="{147F2762-F138-4A5C-976F-8EAC2B608ADB}">
              <a16:predDERef xmlns:a16="http://schemas.microsoft.com/office/drawing/2014/main" pred="{1117428F-F614-405A-A555-7343E649F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19050</xdr:colOff>
      <xdr:row>32</xdr:row>
      <xdr:rowOff>171450</xdr:rowOff>
    </xdr:from>
    <xdr:to>
      <xdr:col>17</xdr:col>
      <xdr:colOff>9525</xdr:colOff>
      <xdr:row>37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E75919-F4EC-44DB-9492-DE28D48B9B08}"/>
            </a:ext>
            <a:ext uri="{147F2762-F138-4A5C-976F-8EAC2B608ADB}">
              <a16:predDERef xmlns:a16="http://schemas.microsoft.com/office/drawing/2014/main" pred="{0E8B0B98-E6D9-B2EC-30F5-A17EF4B0FAA6}"/>
            </a:ext>
          </a:extLst>
        </xdr:cNvPr>
        <xdr:cNvSpPr txBox="1"/>
      </xdr:nvSpPr>
      <xdr:spPr>
        <a:xfrm>
          <a:off x="5514975" y="6267450"/>
          <a:ext cx="4867275" cy="952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4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Mia Hernandez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9525</xdr:colOff>
      <xdr:row>4</xdr:row>
      <xdr:rowOff>390525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0AA00B-8088-424E-BD39-3818C2FDEDF2}"/>
            </a:ext>
            <a:ext uri="{147F2762-F138-4A5C-976F-8EAC2B608ADB}">
              <a16:predDERef xmlns:a16="http://schemas.microsoft.com/office/drawing/2014/main" pred="{EA840D38-ABBE-1A77-14F1-85B5B6CF7012}"/>
            </a:ext>
          </a:extLst>
        </xdr:cNvPr>
        <xdr:cNvSpPr txBox="1"/>
      </xdr:nvSpPr>
      <xdr:spPr>
        <a:xfrm>
          <a:off x="0" y="0"/>
          <a:ext cx="7858125" cy="11525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The School University</a:t>
          </a:r>
          <a:endParaRPr lang="en-US" sz="1400" b="0" i="0" u="none" strike="noStrike">
            <a:solidFill>
              <a:schemeClr val="bg1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chemeClr val="bg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7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51W ABC California                                                                  </a:t>
          </a:r>
          <a:r>
            <a:rPr lang="en-US" sz="24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 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       </a:t>
          </a:r>
          <a:r>
            <a:rPr lang="en-US" sz="18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     Student Management      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       </a:t>
          </a:r>
          <a:endParaRPr lang="en-US" sz="1200" b="1" i="0" u="none" strike="noStrike">
            <a:solidFill>
              <a:schemeClr val="bg1"/>
            </a:solidFill>
            <a:latin typeface="Book Antiqua" panose="02040602050305030304" pitchFamily="18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Contact us:</a:t>
          </a:r>
          <a:r>
            <a:rPr lang="en-US" sz="1200" b="0" i="0" u="none" strike="noStrike">
              <a:solidFill>
                <a:schemeClr val="bg1"/>
              </a:solidFill>
              <a:latin typeface="Book Antiqua" panose="02040602050305030304" pitchFamily="18" charset="0"/>
            </a:rPr>
            <a:t>someone@gmail.com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108987-3B7D-4911-AFAC-7C7C824EE940}" name="Table2" displayName="Table2" ref="A8:P48" totalsRowShown="0" tableBorderDxfId="50">
  <autoFilter ref="A8:P48" xr:uid="{81108987-3B7D-4911-AFAC-7C7C824EE940}"/>
  <tableColumns count="16">
    <tableColumn id="1" xr3:uid="{F42F8633-2DAD-4B1E-8C7F-D36CFFF19F41}" name="Student Id" dataDxfId="49"/>
    <tableColumn id="2" xr3:uid="{7BE75030-6AFE-413F-9A0D-C738C0C1C267}" name="Name" dataDxfId="48"/>
    <tableColumn id="3" xr3:uid="{7B1B1B76-3181-44F5-ACA7-930E0974D0CE}" name="Assignment 1" dataDxfId="47"/>
    <tableColumn id="4" xr3:uid="{83587DC3-F420-4CE2-9975-CCD9F87BDBF5}" name="Assignment 2" dataDxfId="46"/>
    <tableColumn id="5" xr3:uid="{40179631-2CE6-4C29-8C5F-6F489D4C0B57}" name="Assignment 3" dataDxfId="45"/>
    <tableColumn id="6" xr3:uid="{81828297-5DD4-4ABA-8B7B-56486102FABB}" name="Total in Assignments" dataDxfId="44">
      <calculatedColumnFormula>SUM(C9,D9,E9)</calculatedColumnFormula>
    </tableColumn>
    <tableColumn id="7" xr3:uid="{6DC15C71-D6C0-4711-B024-6B13D8ACD322}" name="Quiz-1" dataDxfId="43"/>
    <tableColumn id="8" xr3:uid="{FC779150-DA7C-4CE1-83CB-AACC350F64D5}" name="Quiz-2" dataDxfId="42"/>
    <tableColumn id="9" xr3:uid="{0FF81468-F01C-47F8-868C-67EB8E1C3497}" name="Quiz-3" dataDxfId="41"/>
    <tableColumn id="16" xr3:uid="{34BEF305-F7B3-4020-A03B-74F6636CC8DC}" name="Total in Quizes" dataDxfId="40">
      <calculatedColumnFormula>SUM(G9,H9,I9)</calculatedColumnFormula>
    </tableColumn>
    <tableColumn id="10" xr3:uid="{F2C8D408-824F-4C86-B3DA-7F3DA59B9BA8}" name="Cp" dataDxfId="39"/>
    <tableColumn id="11" xr3:uid="{C387AA56-2135-41B4-AB9A-448769390E50}" name="Midterm" dataDxfId="38"/>
    <tableColumn id="12" xr3:uid="{8322DAD1-5F8B-48DD-B99A-F344063B9473}" name="Final" dataDxfId="37"/>
    <tableColumn id="13" xr3:uid="{01E344C6-2141-4EDC-A6CF-1229AEB1AB34}" name="Total Marks" dataDxfId="36">
      <calculatedColumnFormula>SUM(C9,D9,E9,G9,H9,I9,K9,L9,M9)</calculatedColumnFormula>
    </tableColumn>
    <tableColumn id="14" xr3:uid="{ECAE67C0-BB46-4C2C-9242-FA7B27644451}" name="Lectures Attended" dataDxfId="35"/>
    <tableColumn id="15" xr3:uid="{1E0F9EF6-668B-45DF-AFBE-B0EB8850B6AA}" name="Grade " dataDxfId="34">
      <calculatedColumnFormula array="1">_xlfn.IFS(N9&gt;=85,"A",N9&gt;=80,"A-",N9&gt;=75,"B+",N9&gt;=70,"B", N9&gt;=65,"B-",N9&gt;=60,"C+",N9&gt;=55,"C",N9&gt;=50,"C-",TRUE,"Fail")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B96FD01-8303-4DAC-94D9-7E6CAEDE16EB}" name="Table12" displayName="Table12" ref="A6:E46" totalsRowShown="0" headerRowBorderDxfId="32" tableBorderDxfId="33" totalsRowBorderDxfId="31">
  <autoFilter ref="A6:E46" xr:uid="{EB96FD01-8303-4DAC-94D9-7E6CAEDE16EB}"/>
  <tableColumns count="5">
    <tableColumn id="1" xr3:uid="{07D58C0F-C671-4BDD-BB51-D8E8228BB2AD}" name="Student Name" dataDxfId="30"/>
    <tableColumn id="2" xr3:uid="{1235468E-262F-4927-9742-39F57568985B}" name="Student Id" dataDxfId="29"/>
    <tableColumn id="3" xr3:uid="{ADB3D57E-9AFB-4693-9927-CE953511CCCD}" name="Address" dataDxfId="28"/>
    <tableColumn id="4" xr3:uid="{5E0C5C30-4392-4229-A0BF-EA0AAE4F01C8}" name="Contact No" dataDxfId="27"/>
    <tableColumn id="5" xr3:uid="{75DB2A01-9088-402A-A40A-A7AD1EF09902}" name="E-mail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83CAA2-21CB-4781-90F4-4057248E467D}" name="Table4" displayName="Table4" ref="A7:B17" totalsRowShown="0" headerRowDxfId="25" dataDxfId="24">
  <autoFilter ref="A7:B17" xr:uid="{B483CAA2-21CB-4781-90F4-4057248E467D}"/>
  <tableColumns count="2">
    <tableColumn id="1" xr3:uid="{5D39F5CE-FC14-4260-ADB4-80CE455B3347}" name="Grade Count Summary" dataDxfId="23"/>
    <tableColumn id="2" xr3:uid="{AF4D4D2A-2D6A-47E6-8AEC-6001FB73B374}" name="Column1" dataDxfId="22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C20EF1-F21B-4E39-BFCD-16706469E75E}" name="Table5" displayName="Table5" ref="C7:D10" totalsRowShown="0" headerRowDxfId="21" dataDxfId="20">
  <autoFilter ref="C7:D10" xr:uid="{CDC20EF1-F21B-4E39-BFCD-16706469E75E}"/>
  <tableColumns count="2">
    <tableColumn id="1" xr3:uid="{EF92FD9B-1831-43A5-9C2A-52F23B5F44C1}" name="Pass to Fail Ratio" dataDxfId="19"/>
    <tableColumn id="2" xr3:uid="{2CEE05EA-FA14-40F9-89E8-BEE7B11B78CE}" name="Column1" dataDxfId="18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D125B2-8CB4-49F0-8D6B-1C9D4B06B56C}" name="Table9" displayName="Table9" ref="E7:G14" totalsRowShown="0" dataDxfId="17">
  <autoFilter ref="E7:G14" xr:uid="{B5D125B2-8CB4-49F0-8D6B-1C9D4B06B56C}"/>
  <tableColumns count="3">
    <tableColumn id="1" xr3:uid="{C47598E9-52D5-4968-BC6E-E18CA65CEE8E}" name="Top 3 in Assignments" dataDxfId="16"/>
    <tableColumn id="2" xr3:uid="{51B5DA79-1A26-4CF5-9635-B2BE24C55106}" name="Column1" dataDxfId="15"/>
    <tableColumn id="3" xr3:uid="{6C6EF569-977F-4E89-AD75-C40A6E972D9F}" name="Column2" dataDxfId="14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AE48E8-3DA6-4A8A-8C13-0125EB51977A}" name="Table10" displayName="Table10" ref="H7:J11" totalsRowShown="0" dataDxfId="13">
  <autoFilter ref="H7:J11" xr:uid="{D9AE48E8-3DA6-4A8A-8C13-0125EB51977A}"/>
  <tableColumns count="3">
    <tableColumn id="1" xr3:uid="{976158C0-4CF1-443B-9013-9707ED38327C}" name="Top 3 in Quizes" dataDxfId="12"/>
    <tableColumn id="2" xr3:uid="{8EF07205-0E2E-4B97-B9C4-B0312AA34D99}" name="Column1" dataDxfId="11"/>
    <tableColumn id="3" xr3:uid="{BF44A44A-F118-4DC2-AAE7-DBE786AC5B59}" name="Column2" dataDxfId="10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A1F60A-33D8-4B82-AB93-21D5A77365E7}" name="Table11" displayName="Table11" ref="K7:M11" totalsRowShown="0" dataDxfId="9">
  <autoFilter ref="K7:M11" xr:uid="{36A1F60A-33D8-4B82-AB93-21D5A77365E7}"/>
  <tableColumns count="3">
    <tableColumn id="1" xr3:uid="{AFB7BAAA-C260-41A4-B888-4FCE1297D14F}" name="Top 3 in Class" dataDxfId="8"/>
    <tableColumn id="2" xr3:uid="{242F1BC5-B4BE-41FB-9973-FDC9D405BE3E}" name="Column1" dataDxfId="7"/>
    <tableColumn id="3" xr3:uid="{BF31CB58-40FD-4E3D-A810-7EA8125659D6}" name="Column2" dataDxfId="6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6264B-3453-44B0-B88E-ACFE2BA3484E}" name="Table3" displayName="Table3" ref="A6:B14" totalsRowShown="0" headerRowDxfId="5">
  <autoFilter ref="A6:B14" xr:uid="{D236264B-3453-44B0-B88E-ACFE2BA3484E}"/>
  <tableColumns count="2">
    <tableColumn id="1" xr3:uid="{DC7B7C07-8802-4679-B74E-A9D1454BECFB}" name="Column1"/>
    <tableColumn id="2" xr3:uid="{EAF26015-665E-4C6E-8562-078F525CDBEC}" name="Column2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104B2-42AC-4969-B80B-F8D56475F951}" name="Table1" displayName="Table1" ref="A1:E2" insertRow="1" totalsRowShown="0">
  <autoFilter ref="A1:E2" xr:uid="{E87104B2-42AC-4969-B80B-F8D56475F951}"/>
  <tableColumns count="5">
    <tableColumn id="1" xr3:uid="{89F57221-0CA8-41E9-A7AF-E046F1753145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D7F7D803-4500-4B6F-BDEA-53A6CB061C0C}" name="Start time" dataDxfId="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EBEE8C6F-9561-4C68-A594-DF59DBA05EF4}" name="Completion time" dataDxfId="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A1656A66-F413-474E-8310-584EF0B72D50}" name="Email" dataDxfId="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1B5F8A2B-64B9-4846-8F2E-B11B7D5FF7B0}" name="Name" dataDxfId="0">
      <extLst>
        <ext xmlns:xlmsforms="http://schemas.microsoft.com/office/spreadsheetml/2023/msForms" uri="{FCC71383-01E1-4257-9335-427F07BE8D7F}">
          <xlmsforms:question id="responderNam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syGyEmQEI0KJ5YiINXeLWDTjqJpVf-JCid3WhyfOw0lUOFk5SkJIQ1ZRMlNMVURaU0dUVzlOUUZSSi4u" isFormConnected="1" maxResponseId="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9BEC6B-6848-44B7-9BE4-A1F4AE0993C8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IS3DejpwIB60ouDmCpcT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8"/>
  <sheetViews>
    <sheetView workbookViewId="0">
      <selection activeCell="Q10" sqref="Q10"/>
    </sheetView>
  </sheetViews>
  <sheetFormatPr defaultColWidth="9.140625" defaultRowHeight="15"/>
  <cols>
    <col min="1" max="1" width="12.5703125" customWidth="1"/>
    <col min="2" max="2" width="19.28515625" customWidth="1"/>
    <col min="3" max="4" width="15.28515625" customWidth="1"/>
    <col min="5" max="5" width="19.7109375" customWidth="1"/>
    <col min="6" max="6" width="22" customWidth="1"/>
    <col min="7" max="7" width="14.7109375" customWidth="1"/>
    <col min="8" max="8" width="14.140625" customWidth="1"/>
    <col min="9" max="9" width="14.85546875" customWidth="1"/>
    <col min="10" max="10" width="21.140625" customWidth="1"/>
    <col min="11" max="11" width="12.28515625" customWidth="1"/>
    <col min="12" max="12" width="12.42578125" customWidth="1"/>
    <col min="13" max="13" width="13.5703125" customWidth="1"/>
    <col min="14" max="14" width="20" customWidth="1"/>
    <col min="15" max="15" width="20.140625" customWidth="1"/>
    <col min="16" max="16" width="10.42578125" customWidth="1"/>
    <col min="22" max="23" width="9.140625" bestFit="1" customWidth="1"/>
  </cols>
  <sheetData>
    <row r="1" spans="1:22" ht="1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  <c r="R1" s="51"/>
      <c r="S1" s="51"/>
      <c r="T1" s="51"/>
      <c r="U1" s="51"/>
      <c r="V1" s="51"/>
    </row>
    <row r="2" spans="1:22" ht="1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  <c r="R2" s="51"/>
      <c r="S2" s="51"/>
      <c r="T2" s="51"/>
      <c r="U2" s="51"/>
      <c r="V2" s="51"/>
    </row>
    <row r="3" spans="1:22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  <c r="R3" s="51"/>
      <c r="S3" s="51"/>
      <c r="T3" s="51"/>
      <c r="U3" s="51"/>
      <c r="V3" s="51"/>
    </row>
    <row r="4" spans="1:22" ht="1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  <c r="R4" s="51"/>
      <c r="S4" s="51"/>
      <c r="T4" s="51"/>
      <c r="U4" s="51"/>
      <c r="V4" s="51"/>
    </row>
    <row r="5" spans="1:22" ht="15" hidden="1" customHeight="1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  <c r="R5" s="51"/>
      <c r="S5" s="51"/>
      <c r="T5" s="51"/>
      <c r="U5" s="51"/>
      <c r="V5" s="51"/>
    </row>
    <row r="6" spans="1:22" ht="15" customHeigh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  <c r="R6" s="51"/>
      <c r="S6" s="51"/>
      <c r="T6" s="51"/>
      <c r="U6" s="51"/>
      <c r="V6" s="51"/>
    </row>
    <row r="7" spans="1:22" ht="15" customHeight="1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1"/>
      <c r="S7" s="51"/>
      <c r="T7" s="51"/>
      <c r="U7" s="51"/>
      <c r="V7" s="51"/>
    </row>
    <row r="8" spans="1:22" ht="17.25" customHeight="1">
      <c r="A8" s="24" t="s">
        <v>0</v>
      </c>
      <c r="B8" s="8" t="s">
        <v>1</v>
      </c>
      <c r="C8" s="9" t="s">
        <v>2</v>
      </c>
      <c r="D8" s="10" t="s">
        <v>3</v>
      </c>
      <c r="E8" s="11" t="s">
        <v>4</v>
      </c>
      <c r="F8" s="9" t="s">
        <v>5</v>
      </c>
      <c r="G8" s="14" t="s">
        <v>6</v>
      </c>
      <c r="H8" s="13" t="s">
        <v>7</v>
      </c>
      <c r="I8" s="13" t="s">
        <v>8</v>
      </c>
      <c r="J8" s="33" t="s">
        <v>9</v>
      </c>
      <c r="K8" s="15" t="s">
        <v>10</v>
      </c>
      <c r="L8" s="12" t="s">
        <v>11</v>
      </c>
      <c r="M8" s="15" t="s">
        <v>12</v>
      </c>
      <c r="N8" s="15" t="s">
        <v>13</v>
      </c>
      <c r="O8" s="17" t="s">
        <v>14</v>
      </c>
      <c r="P8" s="23" t="s">
        <v>15</v>
      </c>
    </row>
    <row r="9" spans="1:22">
      <c r="A9" s="25">
        <v>1001</v>
      </c>
      <c r="B9" s="2" t="s">
        <v>16</v>
      </c>
      <c r="C9" s="6">
        <v>5</v>
      </c>
      <c r="D9" s="31">
        <v>2</v>
      </c>
      <c r="E9" s="7">
        <v>2</v>
      </c>
      <c r="F9" s="7">
        <f>SUM(C9,D9,E9)</f>
        <v>9</v>
      </c>
      <c r="G9" s="6">
        <v>3</v>
      </c>
      <c r="H9" s="4">
        <v>2</v>
      </c>
      <c r="I9" s="5">
        <v>2</v>
      </c>
      <c r="J9" s="5">
        <f>SUM(G9,H9,I9)</f>
        <v>7</v>
      </c>
      <c r="K9" s="16">
        <v>1</v>
      </c>
      <c r="L9" s="16">
        <v>12</v>
      </c>
      <c r="M9" s="18">
        <v>34</v>
      </c>
      <c r="N9" s="4">
        <f>SUM(C9,D9,E9,G9,H9,I9,K9,L9,M9)</f>
        <v>63</v>
      </c>
      <c r="O9" s="5">
        <v>30</v>
      </c>
      <c r="P9" s="21" t="str" cm="1">
        <f t="array" ref="P9">_xlfn.IFS(N9&gt;=85,"A",N9&gt;=80,"A-",N9&gt;=75,"B+",N9&gt;=70,"B", N9&gt;=65,"B-",N9&gt;=60,"C+",N9&gt;=55,"C",N9&gt;=50,"C-",TRUE,"Fail")</f>
        <v>C+</v>
      </c>
    </row>
    <row r="10" spans="1:22">
      <c r="A10" s="25">
        <v>1002</v>
      </c>
      <c r="B10" s="2" t="s">
        <v>17</v>
      </c>
      <c r="C10" s="5">
        <v>4</v>
      </c>
      <c r="D10" s="5">
        <v>1</v>
      </c>
      <c r="E10" s="32">
        <v>3</v>
      </c>
      <c r="F10" s="4">
        <f t="shared" ref="F10:F48" si="0">SUM(C10,D10,E10)</f>
        <v>8</v>
      </c>
      <c r="G10" s="5">
        <v>2</v>
      </c>
      <c r="H10" s="4">
        <v>1</v>
      </c>
      <c r="I10" s="5">
        <v>3</v>
      </c>
      <c r="J10" s="5">
        <f t="shared" ref="J9:J48" si="1">SUM(G10,H10,I10)</f>
        <v>6</v>
      </c>
      <c r="K10" s="16">
        <v>5</v>
      </c>
      <c r="L10" s="16">
        <v>23</v>
      </c>
      <c r="M10" s="18">
        <v>22</v>
      </c>
      <c r="N10" s="4">
        <f>SUM(C10,D10,E10,G10,H10,I10,K10,L10,M10)</f>
        <v>64</v>
      </c>
      <c r="O10" s="5">
        <v>29</v>
      </c>
      <c r="P10" s="21" t="str" cm="1">
        <f t="array" ref="P10">_xlfn.IFS(N10&gt;=85,"A",N10&gt;=80,"A-",N10&gt;=75,"B+",N10&gt;=70,"B", N10&gt;=65,"B-",N10&gt;=60,"C+",N10&gt;=55,"C",N10&gt;=50,"C-",TRUE,"Fail")</f>
        <v>C+</v>
      </c>
    </row>
    <row r="11" spans="1:22">
      <c r="A11" s="25">
        <v>1003</v>
      </c>
      <c r="B11" s="2" t="s">
        <v>18</v>
      </c>
      <c r="C11" s="5">
        <v>5</v>
      </c>
      <c r="D11" s="5">
        <v>3</v>
      </c>
      <c r="E11" s="4">
        <v>3</v>
      </c>
      <c r="F11" s="4">
        <f t="shared" si="0"/>
        <v>11</v>
      </c>
      <c r="G11" s="5">
        <v>1</v>
      </c>
      <c r="H11" s="4">
        <v>3</v>
      </c>
      <c r="I11" s="5">
        <v>4</v>
      </c>
      <c r="J11" s="5">
        <f t="shared" si="1"/>
        <v>8</v>
      </c>
      <c r="K11" s="16">
        <v>3</v>
      </c>
      <c r="L11" s="16">
        <v>22</v>
      </c>
      <c r="M11" s="18">
        <v>33</v>
      </c>
      <c r="N11" s="4">
        <f>SUM(C11,D11,E11,G11,H11,I11,K11,L11,M11)</f>
        <v>77</v>
      </c>
      <c r="O11" s="5">
        <v>24</v>
      </c>
      <c r="P11" s="21" t="str" cm="1">
        <f t="array" ref="P11">_xlfn.IFS(N11&gt;=85,"A",N11&gt;=80,"A-",N11&gt;=75,"B+",N11&gt;=70,"B", N11&gt;=65,"B-",N11&gt;=60,"C+",N11&gt;=55,"C",N11&gt;=50,"C-",TRUE,"Fail")</f>
        <v>B+</v>
      </c>
    </row>
    <row r="12" spans="1:22">
      <c r="A12" s="25">
        <v>1004</v>
      </c>
      <c r="B12" s="2" t="s">
        <v>19</v>
      </c>
      <c r="C12" s="5">
        <v>3</v>
      </c>
      <c r="D12" s="5">
        <v>5</v>
      </c>
      <c r="E12" s="4">
        <v>1</v>
      </c>
      <c r="F12" s="4">
        <f t="shared" si="0"/>
        <v>9</v>
      </c>
      <c r="G12" s="5">
        <v>5</v>
      </c>
      <c r="H12" s="4">
        <v>5</v>
      </c>
      <c r="I12" s="5">
        <v>5</v>
      </c>
      <c r="J12" s="5">
        <f t="shared" si="1"/>
        <v>15</v>
      </c>
      <c r="K12" s="16">
        <v>2</v>
      </c>
      <c r="L12" s="16">
        <v>24</v>
      </c>
      <c r="M12" s="18">
        <v>14</v>
      </c>
      <c r="N12" s="4">
        <f>SUM(C12,D12,E12,G12,H12,I12,K12,L12,M12)</f>
        <v>64</v>
      </c>
      <c r="O12" s="5">
        <v>32</v>
      </c>
      <c r="P12" s="21" t="str" cm="1">
        <f t="array" ref="P12">_xlfn.IFS(N12&gt;=85,"A",N12&gt;=80,"A-",N12&gt;=75,"B+",N12&gt;=70,"B", N12&gt;=65,"B-",N12&gt;=60,"C+",N12&gt;=55,"C",N12&gt;=50,"C-",TRUE,"Fail")</f>
        <v>C+</v>
      </c>
    </row>
    <row r="13" spans="1:22">
      <c r="A13" s="25">
        <v>1005</v>
      </c>
      <c r="B13" s="2" t="s">
        <v>20</v>
      </c>
      <c r="C13" s="5">
        <v>1</v>
      </c>
      <c r="D13" s="5">
        <v>4</v>
      </c>
      <c r="E13" s="4">
        <v>3</v>
      </c>
      <c r="F13" s="4">
        <f t="shared" si="0"/>
        <v>8</v>
      </c>
      <c r="G13" s="5">
        <v>5</v>
      </c>
      <c r="H13" s="4">
        <v>2</v>
      </c>
      <c r="I13" s="5">
        <v>3</v>
      </c>
      <c r="J13" s="5">
        <f t="shared" si="1"/>
        <v>10</v>
      </c>
      <c r="K13" s="16">
        <v>3</v>
      </c>
      <c r="L13" s="16">
        <v>14</v>
      </c>
      <c r="M13" s="18">
        <v>34</v>
      </c>
      <c r="N13" s="4">
        <f>SUM(C13,D13,E13,G13,H13,I13,K13,L13,M13)</f>
        <v>69</v>
      </c>
      <c r="O13" s="5">
        <v>25</v>
      </c>
      <c r="P13" s="21" t="str" cm="1">
        <f t="array" ref="P13">_xlfn.IFS(N13&gt;=85,"A",N13&gt;=80,"A-",N13&gt;=75,"B+",N13&gt;=70,"B", N13&gt;=65,"B-",N13&gt;=60,"C+",N13&gt;=55,"C",N13&gt;=50,"C-",TRUE,"Fail")</f>
        <v>B-</v>
      </c>
    </row>
    <row r="14" spans="1:22">
      <c r="A14" s="25">
        <v>1006</v>
      </c>
      <c r="B14" s="2" t="s">
        <v>21</v>
      </c>
      <c r="C14" s="5">
        <v>5</v>
      </c>
      <c r="D14" s="5">
        <v>2</v>
      </c>
      <c r="E14" s="4">
        <v>2</v>
      </c>
      <c r="F14" s="4">
        <f t="shared" si="0"/>
        <v>9</v>
      </c>
      <c r="G14" s="5">
        <v>5</v>
      </c>
      <c r="H14" s="4">
        <v>1</v>
      </c>
      <c r="I14" s="5">
        <v>2</v>
      </c>
      <c r="J14" s="5">
        <f t="shared" si="1"/>
        <v>8</v>
      </c>
      <c r="K14" s="16">
        <v>3</v>
      </c>
      <c r="L14" s="16">
        <v>13</v>
      </c>
      <c r="M14" s="18">
        <v>22</v>
      </c>
      <c r="N14" s="4">
        <f>SUM(C14,D14,E14,G14,H14,I14,K14,L14,M14)</f>
        <v>55</v>
      </c>
      <c r="O14" s="5">
        <v>24</v>
      </c>
      <c r="P14" s="21" t="str" cm="1">
        <f t="array" ref="P14">_xlfn.IFS(N14&gt;=85,"A",N14&gt;=80,"A-",N14&gt;=75,"B+",N14&gt;=70,"B", N14&gt;=65,"B-",N14&gt;=60,"C+",N14&gt;=55,"C",N14&gt;=50,"C-",TRUE,"Fail")</f>
        <v>C</v>
      </c>
    </row>
    <row r="15" spans="1:22">
      <c r="A15" s="25">
        <v>1007</v>
      </c>
      <c r="B15" s="2" t="s">
        <v>22</v>
      </c>
      <c r="C15" s="5">
        <v>3</v>
      </c>
      <c r="D15" s="5">
        <v>1</v>
      </c>
      <c r="E15" s="4">
        <v>4</v>
      </c>
      <c r="F15" s="4">
        <f t="shared" si="0"/>
        <v>8</v>
      </c>
      <c r="G15" s="5">
        <v>0</v>
      </c>
      <c r="H15" s="4">
        <v>3</v>
      </c>
      <c r="I15" s="5">
        <v>1</v>
      </c>
      <c r="J15" s="5">
        <f t="shared" si="1"/>
        <v>4</v>
      </c>
      <c r="K15" s="16">
        <v>3</v>
      </c>
      <c r="L15" s="16">
        <v>17</v>
      </c>
      <c r="M15" s="18">
        <v>11</v>
      </c>
      <c r="N15" s="4">
        <f>SUM(C15,D15,E15,G15,H15,I15,K15,L15,M15)</f>
        <v>43</v>
      </c>
      <c r="O15" s="5">
        <v>26</v>
      </c>
      <c r="P15" s="21" t="str" cm="1">
        <f t="array" ref="P15">_xlfn.IFS(N15&gt;=85,"A",N15&gt;=80,"A-",N15&gt;=75,"B+",N15&gt;=70,"B", N15&gt;=65,"B-",N15&gt;=60,"C+",N15&gt;=55,"C",N15&gt;=50,"C-",TRUE,"Fail")</f>
        <v>Fail</v>
      </c>
    </row>
    <row r="16" spans="1:22">
      <c r="A16" s="25">
        <v>1008</v>
      </c>
      <c r="B16" s="2" t="s">
        <v>23</v>
      </c>
      <c r="C16" s="5">
        <v>0</v>
      </c>
      <c r="D16" s="5">
        <v>4</v>
      </c>
      <c r="E16" s="4">
        <v>5</v>
      </c>
      <c r="F16" s="4">
        <f t="shared" si="0"/>
        <v>9</v>
      </c>
      <c r="G16" s="5">
        <v>0</v>
      </c>
      <c r="H16" s="4">
        <v>4</v>
      </c>
      <c r="I16" s="5">
        <v>4</v>
      </c>
      <c r="J16" s="5">
        <f t="shared" si="1"/>
        <v>8</v>
      </c>
      <c r="K16" s="16">
        <v>3</v>
      </c>
      <c r="L16" s="16">
        <v>20</v>
      </c>
      <c r="M16" s="18">
        <v>14</v>
      </c>
      <c r="N16" s="4">
        <f>SUM(C16,D16,E16,G16,H16,I16,K16,L16,M16)</f>
        <v>54</v>
      </c>
      <c r="O16" s="5">
        <v>28</v>
      </c>
      <c r="P16" s="21" t="str" cm="1">
        <f t="array" ref="P16">_xlfn.IFS(N16&gt;=85,"A",N16&gt;=80,"A-",N16&gt;=75,"B+",N16&gt;=70,"B", N16&gt;=65,"B-",N16&gt;=60,"C+",N16&gt;=55,"C",N16&gt;=50,"C-",TRUE,"Fail")</f>
        <v>C-</v>
      </c>
    </row>
    <row r="17" spans="1:16">
      <c r="A17" s="25">
        <v>1009</v>
      </c>
      <c r="B17" s="2" t="s">
        <v>24</v>
      </c>
      <c r="C17" s="5">
        <v>3</v>
      </c>
      <c r="D17" s="5">
        <v>2</v>
      </c>
      <c r="E17" s="4">
        <v>5</v>
      </c>
      <c r="F17" s="4">
        <f t="shared" si="0"/>
        <v>10</v>
      </c>
      <c r="G17" s="5">
        <v>4</v>
      </c>
      <c r="H17" s="4">
        <v>0</v>
      </c>
      <c r="I17" s="5">
        <v>2</v>
      </c>
      <c r="J17" s="5">
        <f t="shared" si="1"/>
        <v>6</v>
      </c>
      <c r="K17" s="16">
        <v>3</v>
      </c>
      <c r="L17" s="16">
        <v>21</v>
      </c>
      <c r="M17" s="18">
        <v>33</v>
      </c>
      <c r="N17" s="4">
        <f>SUM(C17,D17,E17,G17,H17,I17,K17,L17,M17)</f>
        <v>73</v>
      </c>
      <c r="O17" s="5">
        <v>30</v>
      </c>
      <c r="P17" s="21" t="str" cm="1">
        <f t="array" ref="P17">_xlfn.IFS(N17&gt;=85,"A",N17&gt;=80,"A-",N17&gt;=75,"B+",N17&gt;=70,"B", N17&gt;=65,"B-",N17&gt;=60,"C+",N17&gt;=55,"C",N17&gt;=50,"C-",TRUE,"Fail")</f>
        <v>B</v>
      </c>
    </row>
    <row r="18" spans="1:16">
      <c r="A18" s="25">
        <v>1010</v>
      </c>
      <c r="B18" s="2" t="s">
        <v>25</v>
      </c>
      <c r="C18" s="5">
        <v>5</v>
      </c>
      <c r="D18" s="5">
        <v>3</v>
      </c>
      <c r="E18" s="4">
        <v>5</v>
      </c>
      <c r="F18" s="4">
        <f t="shared" si="0"/>
        <v>13</v>
      </c>
      <c r="G18" s="5">
        <v>3</v>
      </c>
      <c r="H18" s="4">
        <v>3</v>
      </c>
      <c r="I18" s="5">
        <v>1</v>
      </c>
      <c r="J18" s="5">
        <f t="shared" si="1"/>
        <v>7</v>
      </c>
      <c r="K18" s="16">
        <v>2</v>
      </c>
      <c r="L18" s="16">
        <v>24</v>
      </c>
      <c r="M18" s="18" t="s">
        <v>26</v>
      </c>
      <c r="N18" s="4">
        <f>SUM(C18,D18,E18,G18,H18,I18,K18,L18,M18)</f>
        <v>46</v>
      </c>
      <c r="O18" s="5">
        <v>20</v>
      </c>
      <c r="P18" s="21" t="str" cm="1">
        <f t="array" ref="P18">_xlfn.IFS(N18&gt;=85,"A",N18&gt;=80,"A-",N18&gt;=75,"B+",N18&gt;=70,"B", N18&gt;=65,"B-",N18&gt;=60,"C+",N18&gt;=55,"C",N18&gt;=50,"C-",TRUE,"Fail")</f>
        <v>Fail</v>
      </c>
    </row>
    <row r="19" spans="1:16">
      <c r="A19" s="25">
        <v>1011</v>
      </c>
      <c r="B19" s="2" t="s">
        <v>27</v>
      </c>
      <c r="C19" s="5">
        <v>2</v>
      </c>
      <c r="D19" s="5">
        <v>4</v>
      </c>
      <c r="E19" s="4">
        <v>2</v>
      </c>
      <c r="F19" s="4">
        <f t="shared" si="0"/>
        <v>8</v>
      </c>
      <c r="G19" s="5">
        <v>2</v>
      </c>
      <c r="H19" s="4">
        <v>2</v>
      </c>
      <c r="I19" s="5">
        <v>5</v>
      </c>
      <c r="J19" s="5">
        <f t="shared" si="1"/>
        <v>9</v>
      </c>
      <c r="K19" s="16">
        <v>1</v>
      </c>
      <c r="L19" s="16">
        <v>25</v>
      </c>
      <c r="M19" s="18">
        <v>32</v>
      </c>
      <c r="N19" s="4">
        <f>SUM(C19,D19,E19,G19,H19,I19,K19,L19,M19)</f>
        <v>75</v>
      </c>
      <c r="O19" s="5">
        <v>25</v>
      </c>
      <c r="P19" s="21" t="str" cm="1">
        <f t="array" ref="P19">_xlfn.IFS(N19&gt;=85,"A",N19&gt;=80,"A-",N19&gt;=75,"B+",N19&gt;=70,"B", N19&gt;=65,"B-",N19&gt;=60,"C+",N19&gt;=55,"C",N19&gt;=50,"C-",TRUE,"Fail")</f>
        <v>B+</v>
      </c>
    </row>
    <row r="20" spans="1:16">
      <c r="A20" s="25">
        <v>1012</v>
      </c>
      <c r="B20" s="2" t="s">
        <v>28</v>
      </c>
      <c r="C20" s="5">
        <v>1</v>
      </c>
      <c r="D20" s="5">
        <v>1</v>
      </c>
      <c r="E20" s="4">
        <v>5</v>
      </c>
      <c r="F20" s="4">
        <f t="shared" si="0"/>
        <v>7</v>
      </c>
      <c r="G20" s="5">
        <v>4</v>
      </c>
      <c r="H20" s="4">
        <v>5</v>
      </c>
      <c r="I20" s="5">
        <v>5</v>
      </c>
      <c r="J20" s="5">
        <f t="shared" si="1"/>
        <v>14</v>
      </c>
      <c r="K20" s="16">
        <v>5</v>
      </c>
      <c r="L20" s="16">
        <v>11</v>
      </c>
      <c r="M20" s="18">
        <v>22</v>
      </c>
      <c r="N20" s="4">
        <f>SUM(C20,D20,E20,G20,H20,I20,K20,L20,M20)</f>
        <v>59</v>
      </c>
      <c r="O20" s="5">
        <v>24</v>
      </c>
      <c r="P20" s="21" t="str" cm="1">
        <f t="array" ref="P20">_xlfn.IFS(N20&gt;=85,"A",N20&gt;=80,"A-",N20&gt;=75,"B+",N20&gt;=70,"B", N20&gt;=65,"B-",N20&gt;=60,"C+",N20&gt;=55,"C",N20&gt;=50,"C-",TRUE,"Fail")</f>
        <v>C</v>
      </c>
    </row>
    <row r="21" spans="1:16">
      <c r="A21" s="25">
        <v>1013</v>
      </c>
      <c r="B21" s="2" t="s">
        <v>29</v>
      </c>
      <c r="C21" s="5">
        <v>3</v>
      </c>
      <c r="D21" s="5">
        <v>2</v>
      </c>
      <c r="E21" s="4">
        <v>3</v>
      </c>
      <c r="F21" s="4">
        <f t="shared" si="0"/>
        <v>8</v>
      </c>
      <c r="G21" s="5">
        <v>2</v>
      </c>
      <c r="H21" s="4">
        <v>2</v>
      </c>
      <c r="I21" s="5">
        <v>3</v>
      </c>
      <c r="J21" s="5">
        <f t="shared" si="1"/>
        <v>7</v>
      </c>
      <c r="K21" s="16">
        <v>5</v>
      </c>
      <c r="L21" s="16">
        <v>5</v>
      </c>
      <c r="M21" s="18">
        <v>11</v>
      </c>
      <c r="N21" s="4">
        <f>SUM(C21,D21,E21,G21,H21,I21,K21,L21,M21)</f>
        <v>36</v>
      </c>
      <c r="O21" s="5">
        <v>32</v>
      </c>
      <c r="P21" s="21" t="str" cm="1">
        <f t="array" ref="P21">_xlfn.IFS(N21&gt;=85,"A",N21&gt;=80,"A-",N21&gt;=75,"B+",N21&gt;=70,"B", N21&gt;=65,"B-",N21&gt;=60,"C+",N21&gt;=55,"C",N21&gt;=50,"C-",TRUE,"Fail")</f>
        <v>Fail</v>
      </c>
    </row>
    <row r="22" spans="1:16">
      <c r="A22" s="25">
        <v>1014</v>
      </c>
      <c r="B22" s="2" t="s">
        <v>30</v>
      </c>
      <c r="C22" s="5">
        <v>1</v>
      </c>
      <c r="D22" s="5">
        <v>3</v>
      </c>
      <c r="E22" s="4">
        <v>2</v>
      </c>
      <c r="F22" s="4">
        <f t="shared" si="0"/>
        <v>6</v>
      </c>
      <c r="G22" s="5">
        <v>5</v>
      </c>
      <c r="H22" s="4">
        <v>1</v>
      </c>
      <c r="I22" s="5">
        <v>3</v>
      </c>
      <c r="J22" s="5">
        <f t="shared" si="1"/>
        <v>9</v>
      </c>
      <c r="K22" s="16">
        <v>5</v>
      </c>
      <c r="L22" s="16">
        <v>2</v>
      </c>
      <c r="M22" s="18">
        <v>25</v>
      </c>
      <c r="N22" s="4">
        <f>SUM(C22,D22,E22,G22,H22,I22,K22,L22,M22)</f>
        <v>47</v>
      </c>
      <c r="O22" s="5">
        <v>31</v>
      </c>
      <c r="P22" s="21" t="str" cm="1">
        <f t="array" ref="P22">_xlfn.IFS(N22&gt;=85,"A",N22&gt;=80,"A-",N22&gt;=75,"B+",N22&gt;=70,"B", N22&gt;=65,"B-",N22&gt;=60,"C+",N22&gt;=55,"C",N22&gt;=50,"C-",TRUE,"Fail")</f>
        <v>Fail</v>
      </c>
    </row>
    <row r="23" spans="1:16">
      <c r="A23" s="25">
        <v>1015</v>
      </c>
      <c r="B23" s="2" t="s">
        <v>31</v>
      </c>
      <c r="C23" s="5">
        <v>5</v>
      </c>
      <c r="D23" s="5">
        <v>4</v>
      </c>
      <c r="E23" s="4">
        <v>0</v>
      </c>
      <c r="F23" s="4">
        <f t="shared" si="0"/>
        <v>9</v>
      </c>
      <c r="G23" s="5">
        <v>0</v>
      </c>
      <c r="H23" s="4">
        <v>4</v>
      </c>
      <c r="I23" s="5">
        <v>2</v>
      </c>
      <c r="J23" s="5">
        <f t="shared" si="1"/>
        <v>6</v>
      </c>
      <c r="K23" s="16">
        <v>5</v>
      </c>
      <c r="L23" s="16">
        <v>9</v>
      </c>
      <c r="M23" s="18">
        <v>26</v>
      </c>
      <c r="N23" s="4">
        <f>SUM(C23,D23,E23,G23,H23,I23,K23,L23,M23)</f>
        <v>55</v>
      </c>
      <c r="O23" s="5">
        <v>25</v>
      </c>
      <c r="P23" s="21" t="str" cm="1">
        <f t="array" ref="P23">_xlfn.IFS(N23&gt;=85,"A",N23&gt;=80,"A-",N23&gt;=75,"B+",N23&gt;=70,"B", N23&gt;=65,"B-",N23&gt;=60,"C+",N23&gt;=55,"C",N23&gt;=50,"C-",TRUE,"Fail")</f>
        <v>C</v>
      </c>
    </row>
    <row r="24" spans="1:16">
      <c r="A24" s="25">
        <v>1016</v>
      </c>
      <c r="B24" s="2" t="s">
        <v>32</v>
      </c>
      <c r="C24" s="5">
        <v>3</v>
      </c>
      <c r="D24" s="5">
        <v>4</v>
      </c>
      <c r="E24" s="4">
        <v>1</v>
      </c>
      <c r="F24" s="4">
        <f t="shared" si="0"/>
        <v>8</v>
      </c>
      <c r="G24" s="5">
        <v>2</v>
      </c>
      <c r="H24" s="4">
        <v>0</v>
      </c>
      <c r="I24" s="5">
        <v>1</v>
      </c>
      <c r="J24" s="5">
        <f t="shared" si="1"/>
        <v>3</v>
      </c>
      <c r="K24" s="16">
        <v>5</v>
      </c>
      <c r="L24" s="16">
        <v>4</v>
      </c>
      <c r="M24" s="18" t="s">
        <v>26</v>
      </c>
      <c r="N24" s="4">
        <f>SUM(C24,D24,E24,G24,H24,I24,K24,L24,M24)</f>
        <v>20</v>
      </c>
      <c r="O24" s="5">
        <v>20</v>
      </c>
      <c r="P24" s="21" t="str" cm="1">
        <f t="array" ref="P24">_xlfn.IFS(N24&gt;=85,"A",N24&gt;=80,"A-",N24&gt;=75,"B+",N24&gt;=70,"B", N24&gt;=65,"B-",N24&gt;=60,"C+",N24&gt;=55,"C",N24&gt;=50,"C-",TRUE,"Fail")</f>
        <v>Fail</v>
      </c>
    </row>
    <row r="25" spans="1:16">
      <c r="A25" s="25">
        <v>1017</v>
      </c>
      <c r="B25" s="2" t="s">
        <v>33</v>
      </c>
      <c r="C25" s="5">
        <v>3</v>
      </c>
      <c r="D25" s="5">
        <v>3</v>
      </c>
      <c r="E25" s="4">
        <v>3</v>
      </c>
      <c r="F25" s="4">
        <f t="shared" si="0"/>
        <v>9</v>
      </c>
      <c r="G25" s="5">
        <v>5</v>
      </c>
      <c r="H25" s="4">
        <v>4</v>
      </c>
      <c r="I25" s="5">
        <v>4</v>
      </c>
      <c r="J25" s="5">
        <f t="shared" si="1"/>
        <v>13</v>
      </c>
      <c r="K25" s="16">
        <v>5</v>
      </c>
      <c r="L25" s="16">
        <v>5</v>
      </c>
      <c r="M25" s="18" t="s">
        <v>26</v>
      </c>
      <c r="N25" s="4">
        <f>SUM(C25,D25,E25,G25,H25,I25,K25,L25,M25)</f>
        <v>32</v>
      </c>
      <c r="O25" s="5">
        <v>14</v>
      </c>
      <c r="P25" s="21" t="str" cm="1">
        <f t="array" ref="P25">_xlfn.IFS(N25&gt;=85,"A",N25&gt;=80,"A-",N25&gt;=75,"B+",N25&gt;=70,"B", N25&gt;=65,"B-",N25&gt;=60,"C+",N25&gt;=55,"C",N25&gt;=50,"C-",TRUE,"Fail")</f>
        <v>Fail</v>
      </c>
    </row>
    <row r="26" spans="1:16">
      <c r="A26" s="25">
        <v>1018</v>
      </c>
      <c r="B26" s="2" t="s">
        <v>34</v>
      </c>
      <c r="C26" s="5">
        <v>2</v>
      </c>
      <c r="D26" s="5">
        <v>3</v>
      </c>
      <c r="E26" s="4">
        <v>4</v>
      </c>
      <c r="F26" s="4">
        <f t="shared" si="0"/>
        <v>9</v>
      </c>
      <c r="G26" s="5">
        <v>1</v>
      </c>
      <c r="H26" s="4">
        <v>2</v>
      </c>
      <c r="I26" s="5">
        <v>3</v>
      </c>
      <c r="J26" s="5">
        <f t="shared" si="1"/>
        <v>6</v>
      </c>
      <c r="K26" s="16">
        <v>4</v>
      </c>
      <c r="L26" s="16">
        <v>19</v>
      </c>
      <c r="M26" s="18">
        <v>28</v>
      </c>
      <c r="N26" s="4">
        <f>SUM(C26,D26,E26,G26,H26,I26,K26,L26,M26)</f>
        <v>66</v>
      </c>
      <c r="O26" s="5">
        <v>32</v>
      </c>
      <c r="P26" s="21" t="str" cm="1">
        <f t="array" ref="P26">_xlfn.IFS(N26&gt;=85,"A",N26&gt;=80,"A-",N26&gt;=75,"B+",N26&gt;=70,"B", N26&gt;=65,"B-",N26&gt;=60,"C+",N26&gt;=55,"C",N26&gt;=50,"C-",TRUE,"Fail")</f>
        <v>B-</v>
      </c>
    </row>
    <row r="27" spans="1:16">
      <c r="A27" s="25">
        <v>1019</v>
      </c>
      <c r="B27" s="2" t="s">
        <v>35</v>
      </c>
      <c r="C27" s="5">
        <v>1</v>
      </c>
      <c r="D27" s="5">
        <v>3</v>
      </c>
      <c r="E27" s="4">
        <v>3</v>
      </c>
      <c r="F27" s="4">
        <f t="shared" si="0"/>
        <v>7</v>
      </c>
      <c r="G27" s="5">
        <v>3</v>
      </c>
      <c r="H27" s="4">
        <v>1</v>
      </c>
      <c r="I27" s="5">
        <v>5</v>
      </c>
      <c r="J27" s="5">
        <f t="shared" si="1"/>
        <v>9</v>
      </c>
      <c r="K27" s="16">
        <v>2</v>
      </c>
      <c r="L27" s="16">
        <v>25</v>
      </c>
      <c r="M27" s="18">
        <v>37</v>
      </c>
      <c r="N27" s="4">
        <f>SUM(C27,D27,E27,G27,H27,I27,K27,L27,M27)</f>
        <v>80</v>
      </c>
      <c r="O27" s="5">
        <v>25</v>
      </c>
      <c r="P27" s="21" t="str" cm="1">
        <f t="array" ref="P27">_xlfn.IFS(N27&gt;=85,"A",N27&gt;=80,"A-",N27&gt;=75,"B+",N27&gt;=70,"B", N27&gt;=65,"B-",N27&gt;=60,"C+",N27&gt;=55,"C",N27&gt;=50,"C-",TRUE,"Fail")</f>
        <v>A-</v>
      </c>
    </row>
    <row r="28" spans="1:16">
      <c r="A28" s="25">
        <v>1020</v>
      </c>
      <c r="B28" s="2" t="s">
        <v>36</v>
      </c>
      <c r="C28" s="5">
        <v>0</v>
      </c>
      <c r="D28" s="5">
        <v>2</v>
      </c>
      <c r="E28" s="4">
        <v>5</v>
      </c>
      <c r="F28" s="4">
        <f t="shared" si="0"/>
        <v>7</v>
      </c>
      <c r="G28" s="5">
        <v>0</v>
      </c>
      <c r="H28" s="4">
        <v>4</v>
      </c>
      <c r="I28" s="5">
        <v>3</v>
      </c>
      <c r="J28" s="5">
        <f t="shared" si="1"/>
        <v>7</v>
      </c>
      <c r="K28" s="16">
        <v>3</v>
      </c>
      <c r="L28" s="16">
        <v>6</v>
      </c>
      <c r="M28" s="18">
        <v>29</v>
      </c>
      <c r="N28" s="4">
        <f>SUM(C28,D28,E28,G28,H28,I28,K28,L28,M28)</f>
        <v>52</v>
      </c>
      <c r="O28" s="5">
        <v>25</v>
      </c>
      <c r="P28" s="21" t="str" cm="1">
        <f t="array" ref="P28">_xlfn.IFS(N28&gt;=85,"A",N28&gt;=80,"A-",N28&gt;=75,"B+",N28&gt;=70,"B", N28&gt;=65,"B-",N28&gt;=60,"C+",N28&gt;=55,"C",N28&gt;=50,"C-",TRUE,"Fail")</f>
        <v>C-</v>
      </c>
    </row>
    <row r="29" spans="1:16">
      <c r="A29" s="25">
        <v>1021</v>
      </c>
      <c r="B29" s="2" t="s">
        <v>37</v>
      </c>
      <c r="C29" s="5">
        <v>0</v>
      </c>
      <c r="D29" s="5">
        <v>3</v>
      </c>
      <c r="E29" s="4">
        <v>1</v>
      </c>
      <c r="F29" s="4">
        <f t="shared" si="0"/>
        <v>4</v>
      </c>
      <c r="G29" s="5">
        <v>2</v>
      </c>
      <c r="H29" s="4">
        <v>3</v>
      </c>
      <c r="I29" s="5">
        <v>2</v>
      </c>
      <c r="J29" s="5">
        <f t="shared" si="1"/>
        <v>7</v>
      </c>
      <c r="K29" s="16">
        <v>2</v>
      </c>
      <c r="L29" s="16">
        <v>3</v>
      </c>
      <c r="M29" s="18">
        <v>39</v>
      </c>
      <c r="N29" s="4">
        <f>SUM(C29,D29,E29,G29,H29,I29,K29,L29,M29)</f>
        <v>55</v>
      </c>
      <c r="O29" s="5">
        <v>33</v>
      </c>
      <c r="P29" s="21" t="str" cm="1">
        <f t="array" ref="P29">_xlfn.IFS(N29&gt;=85,"A",N29&gt;=80,"A-",N29&gt;=75,"B+",N29&gt;=70,"B", N29&gt;=65,"B-",N29&gt;=60,"C+",N29&gt;=55,"C",N29&gt;=50,"C-",TRUE,"Fail")</f>
        <v>C</v>
      </c>
    </row>
    <row r="30" spans="1:16">
      <c r="A30" s="25">
        <v>1022</v>
      </c>
      <c r="B30" s="2" t="s">
        <v>38</v>
      </c>
      <c r="C30" s="5">
        <v>3</v>
      </c>
      <c r="D30" s="5">
        <v>2</v>
      </c>
      <c r="E30" s="4">
        <v>4</v>
      </c>
      <c r="F30" s="4">
        <f t="shared" si="0"/>
        <v>9</v>
      </c>
      <c r="G30" s="5">
        <v>4</v>
      </c>
      <c r="H30" s="4">
        <v>5</v>
      </c>
      <c r="I30" s="5">
        <v>3</v>
      </c>
      <c r="J30" s="5">
        <f t="shared" si="1"/>
        <v>12</v>
      </c>
      <c r="K30" s="16">
        <v>5</v>
      </c>
      <c r="L30" s="16">
        <v>22</v>
      </c>
      <c r="M30" s="18">
        <v>38</v>
      </c>
      <c r="N30" s="4">
        <f>SUM(C30,D30,E30,G30,H30,I30,K30,L30,M30)</f>
        <v>86</v>
      </c>
      <c r="O30" s="5">
        <v>34</v>
      </c>
      <c r="P30" s="21" t="str" cm="1">
        <f t="array" ref="P30">_xlfn.IFS(N30&gt;=85,"A",N30&gt;=80,"A-",N30&gt;=75,"B+",N30&gt;=70,"B", N30&gt;=65,"B-",N30&gt;=60,"C+",N30&gt;=55,"C",N30&gt;=50,"C-",TRUE,"Fail")</f>
        <v>A</v>
      </c>
    </row>
    <row r="31" spans="1:16">
      <c r="A31" s="25">
        <v>1023</v>
      </c>
      <c r="B31" s="2" t="s">
        <v>39</v>
      </c>
      <c r="C31" s="5">
        <v>4</v>
      </c>
      <c r="D31" s="5">
        <v>3</v>
      </c>
      <c r="E31" s="4">
        <v>2</v>
      </c>
      <c r="F31" s="4">
        <f t="shared" si="0"/>
        <v>9</v>
      </c>
      <c r="G31" s="5">
        <v>0</v>
      </c>
      <c r="H31" s="4">
        <v>2</v>
      </c>
      <c r="I31" s="5">
        <v>1</v>
      </c>
      <c r="J31" s="5">
        <f t="shared" si="1"/>
        <v>3</v>
      </c>
      <c r="K31" s="16">
        <v>1</v>
      </c>
      <c r="L31" s="16">
        <v>21</v>
      </c>
      <c r="M31" s="18" t="s">
        <v>26</v>
      </c>
      <c r="N31" s="4">
        <f>SUM(C31,D31,E31,G31,H31,I31,K31,L31,M31)</f>
        <v>34</v>
      </c>
      <c r="O31" s="5">
        <v>18</v>
      </c>
      <c r="P31" s="21" t="str" cm="1">
        <f t="array" ref="P31">_xlfn.IFS(N31&gt;=85,"A",N31&gt;=80,"A-",N31&gt;=75,"B+",N31&gt;=70,"B", N31&gt;=65,"B-",N31&gt;=60,"C+",N31&gt;=55,"C",N31&gt;=50,"C-",TRUE,"Fail")</f>
        <v>Fail</v>
      </c>
    </row>
    <row r="32" spans="1:16">
      <c r="A32" s="25">
        <v>1024</v>
      </c>
      <c r="B32" s="2" t="s">
        <v>40</v>
      </c>
      <c r="C32" s="5">
        <v>5</v>
      </c>
      <c r="D32" s="5">
        <v>1</v>
      </c>
      <c r="E32" s="4">
        <v>1</v>
      </c>
      <c r="F32" s="4">
        <f t="shared" si="0"/>
        <v>7</v>
      </c>
      <c r="G32" s="5">
        <v>5</v>
      </c>
      <c r="H32" s="4">
        <v>3</v>
      </c>
      <c r="I32" s="5">
        <v>3</v>
      </c>
      <c r="J32" s="5">
        <f t="shared" si="1"/>
        <v>11</v>
      </c>
      <c r="K32" s="16">
        <v>5</v>
      </c>
      <c r="L32" s="16">
        <v>24</v>
      </c>
      <c r="M32" s="18">
        <v>24</v>
      </c>
      <c r="N32" s="4">
        <f>SUM(C32,D32,E32,G32,H32,I32,K32,L32,M32)</f>
        <v>71</v>
      </c>
      <c r="O32" s="5">
        <v>29</v>
      </c>
      <c r="P32" s="21" t="str" cm="1">
        <f t="array" ref="P32">_xlfn.IFS(N32&gt;=85,"A",N32&gt;=80,"A-",N32&gt;=75,"B+",N32&gt;=70,"B", N32&gt;=65,"B-",N32&gt;=60,"C+",N32&gt;=55,"C",N32&gt;=50,"C-",TRUE,"Fail")</f>
        <v>B</v>
      </c>
    </row>
    <row r="33" spans="1:16">
      <c r="A33" s="25">
        <v>1025</v>
      </c>
      <c r="B33" s="2" t="s">
        <v>41</v>
      </c>
      <c r="C33" s="5">
        <v>1</v>
      </c>
      <c r="D33" s="5">
        <v>2</v>
      </c>
      <c r="E33" s="4">
        <v>3</v>
      </c>
      <c r="F33" s="4">
        <f t="shared" si="0"/>
        <v>6</v>
      </c>
      <c r="G33" s="5">
        <v>2</v>
      </c>
      <c r="H33" s="4">
        <v>5</v>
      </c>
      <c r="I33" s="5">
        <v>2</v>
      </c>
      <c r="J33" s="5">
        <f t="shared" si="1"/>
        <v>9</v>
      </c>
      <c r="K33" s="16">
        <v>5</v>
      </c>
      <c r="L33" s="16">
        <v>25</v>
      </c>
      <c r="M33" s="18">
        <v>26</v>
      </c>
      <c r="N33" s="4">
        <f>SUM(C33,D33,E33,G33,H33,I33,K33,L33,M33)</f>
        <v>71</v>
      </c>
      <c r="O33" s="5">
        <v>32</v>
      </c>
      <c r="P33" s="21" t="str" cm="1">
        <f t="array" ref="P33">_xlfn.IFS(N33&gt;=85,"A",N33&gt;=80,"A-",N33&gt;=75,"B+",N33&gt;=70,"B", N33&gt;=65,"B-",N33&gt;=60,"C+",N33&gt;=55,"C",N33&gt;=50,"C-",TRUE,"Fail")</f>
        <v>B</v>
      </c>
    </row>
    <row r="34" spans="1:16">
      <c r="A34" s="25">
        <v>1026</v>
      </c>
      <c r="B34" s="2" t="s">
        <v>42</v>
      </c>
      <c r="C34" s="5">
        <v>2</v>
      </c>
      <c r="D34" s="5">
        <v>3</v>
      </c>
      <c r="E34" s="4">
        <v>4</v>
      </c>
      <c r="F34" s="4">
        <f t="shared" si="0"/>
        <v>9</v>
      </c>
      <c r="G34" s="5">
        <v>4</v>
      </c>
      <c r="H34" s="4">
        <v>3</v>
      </c>
      <c r="I34" s="5">
        <v>5</v>
      </c>
      <c r="J34" s="5">
        <f t="shared" si="1"/>
        <v>12</v>
      </c>
      <c r="K34" s="16">
        <v>5</v>
      </c>
      <c r="L34" s="16">
        <v>22</v>
      </c>
      <c r="M34" s="18">
        <v>34</v>
      </c>
      <c r="N34" s="4">
        <f>SUM(C34,D34,E34,G34,H34,I34,K34,L34,M34)</f>
        <v>82</v>
      </c>
      <c r="O34" s="5">
        <v>33</v>
      </c>
      <c r="P34" s="21" t="str" cm="1">
        <f t="array" ref="P34">_xlfn.IFS(N34&gt;=85,"A",N34&gt;=80,"A-",N34&gt;=75,"B+",N34&gt;=70,"B", N34&gt;=65,"B-",N34&gt;=60,"C+",N34&gt;=55,"C",N34&gt;=50,"C-",TRUE,"Fail")</f>
        <v>A-</v>
      </c>
    </row>
    <row r="35" spans="1:16">
      <c r="A35" s="25">
        <v>1027</v>
      </c>
      <c r="B35" s="2" t="s">
        <v>43</v>
      </c>
      <c r="C35" s="5">
        <v>4</v>
      </c>
      <c r="D35" s="5">
        <v>4</v>
      </c>
      <c r="E35" s="4">
        <v>5</v>
      </c>
      <c r="F35" s="4">
        <f t="shared" si="0"/>
        <v>13</v>
      </c>
      <c r="G35" s="5">
        <v>2</v>
      </c>
      <c r="H35" s="4">
        <v>1</v>
      </c>
      <c r="I35" s="5">
        <v>4</v>
      </c>
      <c r="J35" s="5">
        <f t="shared" si="1"/>
        <v>7</v>
      </c>
      <c r="K35" s="16">
        <v>5</v>
      </c>
      <c r="L35" s="16">
        <v>11</v>
      </c>
      <c r="M35" s="18" t="s">
        <v>26</v>
      </c>
      <c r="N35" s="4">
        <f>SUM(C35,D35,E35,G35,H35,I35,K35,L35,M35)</f>
        <v>36</v>
      </c>
      <c r="O35" s="5">
        <v>16</v>
      </c>
      <c r="P35" s="21" t="str" cm="1">
        <f t="array" ref="P35">_xlfn.IFS(N35&gt;=85,"A",N35&gt;=80,"A-",N35&gt;=75,"B+",N35&gt;=70,"B", N35&gt;=65,"B-",N35&gt;=60,"C+",N35&gt;=55,"C",N35&gt;=50,"C-",TRUE,"Fail")</f>
        <v>Fail</v>
      </c>
    </row>
    <row r="36" spans="1:16">
      <c r="A36" s="25">
        <v>1028</v>
      </c>
      <c r="B36" s="2" t="s">
        <v>44</v>
      </c>
      <c r="C36" s="5">
        <v>2</v>
      </c>
      <c r="D36" s="5">
        <v>2</v>
      </c>
      <c r="E36" s="4">
        <v>5</v>
      </c>
      <c r="F36" s="4">
        <f t="shared" si="0"/>
        <v>9</v>
      </c>
      <c r="G36" s="5">
        <v>5</v>
      </c>
      <c r="H36" s="4">
        <v>2</v>
      </c>
      <c r="I36" s="5">
        <v>3</v>
      </c>
      <c r="J36" s="5">
        <f t="shared" si="1"/>
        <v>10</v>
      </c>
      <c r="K36" s="16">
        <v>5</v>
      </c>
      <c r="L36" s="16">
        <v>19</v>
      </c>
      <c r="M36" s="18" t="s">
        <v>26</v>
      </c>
      <c r="N36" s="4">
        <f>SUM(C36,D36,E36,G36,H36,I36,K36,L36,M36)</f>
        <v>43</v>
      </c>
      <c r="O36" s="5">
        <v>12</v>
      </c>
      <c r="P36" s="21" t="str" cm="1">
        <f t="array" ref="P36">_xlfn.IFS(N36&gt;=85,"A",N36&gt;=80,"A-",N36&gt;=75,"B+",N36&gt;=70,"B", N36&gt;=65,"B-",N36&gt;=60,"C+",N36&gt;=55,"C",N36&gt;=50,"C-",TRUE,"Fail")</f>
        <v>Fail</v>
      </c>
    </row>
    <row r="37" spans="1:16">
      <c r="A37" s="25">
        <v>1029</v>
      </c>
      <c r="B37" s="2" t="s">
        <v>45</v>
      </c>
      <c r="C37" s="5">
        <v>3</v>
      </c>
      <c r="D37" s="5">
        <v>1</v>
      </c>
      <c r="E37" s="4">
        <v>3</v>
      </c>
      <c r="F37" s="4">
        <f t="shared" si="0"/>
        <v>7</v>
      </c>
      <c r="G37" s="5">
        <v>2</v>
      </c>
      <c r="H37" s="4">
        <v>3</v>
      </c>
      <c r="I37" s="5">
        <v>2</v>
      </c>
      <c r="J37" s="5">
        <f t="shared" si="1"/>
        <v>7</v>
      </c>
      <c r="K37" s="16">
        <v>5</v>
      </c>
      <c r="L37" s="16">
        <v>23</v>
      </c>
      <c r="M37" s="18">
        <v>35</v>
      </c>
      <c r="N37" s="4">
        <f>SUM(C37,D37,E37,G37,H37,I37,K37,L37,M37)</f>
        <v>77</v>
      </c>
      <c r="O37" s="5">
        <v>32</v>
      </c>
      <c r="P37" s="21" t="str" cm="1">
        <f t="array" ref="P37">_xlfn.IFS(N37&gt;=85,"A",N37&gt;=80,"A-",N37&gt;=75,"B+",N37&gt;=70,"B", N37&gt;=65,"B-",N37&gt;=60,"C+",N37&gt;=55,"C",N37&gt;=50,"C-",TRUE,"Fail")</f>
        <v>B+</v>
      </c>
    </row>
    <row r="38" spans="1:16">
      <c r="A38" s="25">
        <v>1030</v>
      </c>
      <c r="B38" s="2" t="s">
        <v>46</v>
      </c>
      <c r="C38" s="5">
        <v>4</v>
      </c>
      <c r="D38" s="5">
        <v>3</v>
      </c>
      <c r="E38" s="4">
        <v>2</v>
      </c>
      <c r="F38" s="4">
        <f t="shared" si="0"/>
        <v>9</v>
      </c>
      <c r="G38" s="5">
        <v>1</v>
      </c>
      <c r="H38" s="4">
        <v>5</v>
      </c>
      <c r="I38" s="5">
        <v>3</v>
      </c>
      <c r="J38" s="5">
        <f t="shared" si="1"/>
        <v>9</v>
      </c>
      <c r="K38" s="16">
        <v>5</v>
      </c>
      <c r="L38" s="16">
        <v>16</v>
      </c>
      <c r="M38" s="18">
        <v>20</v>
      </c>
      <c r="N38" s="4">
        <f>SUM(C38,D38,E38,G38,H38,I38,K38,L38,M38)</f>
        <v>59</v>
      </c>
      <c r="O38" s="5">
        <v>33</v>
      </c>
      <c r="P38" s="21" t="str" cm="1">
        <f t="array" ref="P38">_xlfn.IFS(N38&gt;=85,"A",N38&gt;=80,"A-",N38&gt;=75,"B+",N38&gt;=70,"B", N38&gt;=65,"B-",N38&gt;=60,"C+",N38&gt;=55,"C",N38&gt;=50,"C-",TRUE,"Fail")</f>
        <v>C</v>
      </c>
    </row>
    <row r="39" spans="1:16">
      <c r="A39" s="25">
        <v>1031</v>
      </c>
      <c r="B39" s="2" t="s">
        <v>47</v>
      </c>
      <c r="C39" s="5">
        <v>5</v>
      </c>
      <c r="D39" s="5">
        <v>2</v>
      </c>
      <c r="E39" s="4">
        <v>1</v>
      </c>
      <c r="F39" s="4">
        <f t="shared" si="0"/>
        <v>8</v>
      </c>
      <c r="G39" s="5">
        <v>3</v>
      </c>
      <c r="H39" s="4">
        <v>5</v>
      </c>
      <c r="I39" s="5">
        <v>4</v>
      </c>
      <c r="J39" s="5">
        <f t="shared" si="1"/>
        <v>12</v>
      </c>
      <c r="K39" s="16">
        <v>5</v>
      </c>
      <c r="L39" s="16">
        <v>18</v>
      </c>
      <c r="M39" s="18">
        <v>22</v>
      </c>
      <c r="N39" s="4">
        <f>SUM(C39,D39,E39,G39,H39,I39,K39,L39,M39)</f>
        <v>65</v>
      </c>
      <c r="O39" s="5">
        <v>30</v>
      </c>
      <c r="P39" s="21" t="str" cm="1">
        <f t="array" ref="P39">_xlfn.IFS(N39&gt;=85,"A",N39&gt;=80,"A-",N39&gt;=75,"B+",N39&gt;=70,"B", N39&gt;=65,"B-",N39&gt;=60,"C+",N39&gt;=55,"C",N39&gt;=50,"C-",TRUE,"Fail")</f>
        <v>B-</v>
      </c>
    </row>
    <row r="40" spans="1:16">
      <c r="A40" s="25">
        <v>1032</v>
      </c>
      <c r="B40" s="2" t="s">
        <v>48</v>
      </c>
      <c r="C40" s="5">
        <v>2</v>
      </c>
      <c r="D40" s="5">
        <v>5</v>
      </c>
      <c r="E40" s="4">
        <v>2</v>
      </c>
      <c r="F40" s="4">
        <f t="shared" si="0"/>
        <v>9</v>
      </c>
      <c r="G40" s="5">
        <v>2</v>
      </c>
      <c r="H40" s="4">
        <v>2</v>
      </c>
      <c r="I40" s="5">
        <v>2</v>
      </c>
      <c r="J40" s="5">
        <f t="shared" si="1"/>
        <v>6</v>
      </c>
      <c r="K40" s="16">
        <v>2</v>
      </c>
      <c r="L40" s="16">
        <v>12</v>
      </c>
      <c r="M40" s="18">
        <v>39</v>
      </c>
      <c r="N40" s="4">
        <f>SUM(C40,D40,E40,G40,H40,I40,K40,L40,M40)</f>
        <v>68</v>
      </c>
      <c r="O40" s="5">
        <v>24</v>
      </c>
      <c r="P40" s="21" t="str" cm="1">
        <f t="array" ref="P40">_xlfn.IFS(N40&gt;=85,"A",N40&gt;=80,"A-",N40&gt;=75,"B+",N40&gt;=70,"B", N40&gt;=65,"B-",N40&gt;=60,"C+",N40&gt;=55,"C",N40&gt;=50,"C-",TRUE,"Fail")</f>
        <v>B-</v>
      </c>
    </row>
    <row r="41" spans="1:16">
      <c r="A41" s="25">
        <v>1033</v>
      </c>
      <c r="B41" s="2" t="s">
        <v>49</v>
      </c>
      <c r="C41" s="5">
        <v>2</v>
      </c>
      <c r="D41" s="5">
        <v>2</v>
      </c>
      <c r="E41" s="4">
        <v>3</v>
      </c>
      <c r="F41" s="4">
        <f t="shared" si="0"/>
        <v>7</v>
      </c>
      <c r="G41" s="5">
        <v>1</v>
      </c>
      <c r="H41" s="4">
        <v>2</v>
      </c>
      <c r="I41" s="5">
        <v>4</v>
      </c>
      <c r="J41" s="5">
        <f t="shared" si="1"/>
        <v>7</v>
      </c>
      <c r="K41" s="16">
        <v>5</v>
      </c>
      <c r="L41" s="16">
        <v>14</v>
      </c>
      <c r="M41" s="18">
        <v>39</v>
      </c>
      <c r="N41" s="4">
        <f>SUM(C41,D41,E41,G41,H41,I41,K41,L41,M41)</f>
        <v>72</v>
      </c>
      <c r="O41" s="5">
        <v>32</v>
      </c>
      <c r="P41" s="21" t="str" cm="1">
        <f t="array" ref="P41">_xlfn.IFS(N41&gt;=85,"A",N41&gt;=80,"A-",N41&gt;=75,"B+",N41&gt;=70,"B", N41&gt;=65,"B-",N41&gt;=60,"C+",N41&gt;=55,"C",N41&gt;=50,"C-",TRUE,"Fail")</f>
        <v>B</v>
      </c>
    </row>
    <row r="42" spans="1:16">
      <c r="A42" s="25">
        <v>1034</v>
      </c>
      <c r="B42" s="2" t="s">
        <v>50</v>
      </c>
      <c r="C42" s="5">
        <v>1</v>
      </c>
      <c r="D42" s="5">
        <v>1</v>
      </c>
      <c r="E42" s="4">
        <v>4</v>
      </c>
      <c r="F42" s="4">
        <f t="shared" si="0"/>
        <v>6</v>
      </c>
      <c r="G42" s="5">
        <v>0</v>
      </c>
      <c r="H42" s="4">
        <v>3</v>
      </c>
      <c r="I42" s="5">
        <v>5</v>
      </c>
      <c r="J42" s="5">
        <f t="shared" si="1"/>
        <v>8</v>
      </c>
      <c r="K42" s="16">
        <v>5</v>
      </c>
      <c r="L42" s="16">
        <v>15</v>
      </c>
      <c r="M42" s="18">
        <v>23</v>
      </c>
      <c r="N42" s="4">
        <f>SUM(C42,D42,E42,G42,H42,I42,K42,L42,M42)</f>
        <v>57</v>
      </c>
      <c r="O42" s="5">
        <v>24</v>
      </c>
      <c r="P42" s="21" t="str" cm="1">
        <f t="array" ref="P42">_xlfn.IFS(N42&gt;=85,"A",N42&gt;=80,"A-",N42&gt;=75,"B+",N42&gt;=70,"B", N42&gt;=65,"B-",N42&gt;=60,"C+",N42&gt;=55,"C",N42&gt;=50,"C-",TRUE,"Fail")</f>
        <v>C</v>
      </c>
    </row>
    <row r="43" spans="1:16">
      <c r="A43" s="25">
        <v>1035</v>
      </c>
      <c r="B43" s="2" t="s">
        <v>51</v>
      </c>
      <c r="C43" s="5">
        <v>5</v>
      </c>
      <c r="D43" s="5">
        <v>5</v>
      </c>
      <c r="E43" s="4">
        <v>3</v>
      </c>
      <c r="F43" s="4">
        <f t="shared" si="0"/>
        <v>13</v>
      </c>
      <c r="G43" s="5">
        <v>3</v>
      </c>
      <c r="H43" s="4">
        <v>1</v>
      </c>
      <c r="I43" s="5">
        <v>1</v>
      </c>
      <c r="J43" s="5">
        <f t="shared" si="1"/>
        <v>5</v>
      </c>
      <c r="K43" s="16">
        <v>4</v>
      </c>
      <c r="L43" s="16">
        <v>18</v>
      </c>
      <c r="M43" s="18">
        <v>33</v>
      </c>
      <c r="N43" s="4">
        <f>SUM(C43,D43,E43,G43,H43,I43,K43,L43,M43)</f>
        <v>73</v>
      </c>
      <c r="O43" s="5">
        <v>33</v>
      </c>
      <c r="P43" s="21" t="str" cm="1">
        <f t="array" ref="P43">_xlfn.IFS(N43&gt;=85,"A",N43&gt;=80,"A-",N43&gt;=75,"B+",N43&gt;=70,"B", N43&gt;=65,"B-",N43&gt;=60,"C+",N43&gt;=55,"C",N43&gt;=50,"C-",TRUE,"Fail")</f>
        <v>B</v>
      </c>
    </row>
    <row r="44" spans="1:16">
      <c r="A44" s="25">
        <v>1036</v>
      </c>
      <c r="B44" s="2" t="s">
        <v>52</v>
      </c>
      <c r="C44" s="5">
        <v>3</v>
      </c>
      <c r="D44" s="5">
        <v>5</v>
      </c>
      <c r="E44" s="4">
        <v>5</v>
      </c>
      <c r="F44" s="4">
        <f t="shared" si="0"/>
        <v>13</v>
      </c>
      <c r="G44" s="5">
        <v>2</v>
      </c>
      <c r="H44" s="4">
        <v>4</v>
      </c>
      <c r="I44" s="5">
        <v>3</v>
      </c>
      <c r="J44" s="5">
        <f t="shared" si="1"/>
        <v>9</v>
      </c>
      <c r="K44" s="16">
        <v>2</v>
      </c>
      <c r="L44" s="16">
        <v>14</v>
      </c>
      <c r="M44" s="18" t="s">
        <v>26</v>
      </c>
      <c r="N44" s="4">
        <f>SUM(C44,D44,E44,G44,H44,I44,K44,L44,M44)</f>
        <v>38</v>
      </c>
      <c r="O44" s="5">
        <v>20</v>
      </c>
      <c r="P44" s="21" t="str" cm="1">
        <f t="array" ref="P44">_xlfn.IFS(N44&gt;=85,"A",N44&gt;=80,"A-",N44&gt;=75,"B+",N44&gt;=70,"B", N44&gt;=65,"B-",N44&gt;=60,"C+",N44&gt;=55,"C",N44&gt;=50,"C-",TRUE,"Fail")</f>
        <v>Fail</v>
      </c>
    </row>
    <row r="45" spans="1:16">
      <c r="A45" s="25">
        <v>1037</v>
      </c>
      <c r="B45" s="2" t="s">
        <v>53</v>
      </c>
      <c r="C45" s="5">
        <v>2</v>
      </c>
      <c r="D45" s="5">
        <v>3</v>
      </c>
      <c r="E45" s="4">
        <v>3</v>
      </c>
      <c r="F45" s="4">
        <f t="shared" si="0"/>
        <v>8</v>
      </c>
      <c r="G45" s="5">
        <v>4</v>
      </c>
      <c r="H45" s="4">
        <v>2</v>
      </c>
      <c r="I45" s="5">
        <v>5</v>
      </c>
      <c r="J45" s="5">
        <f t="shared" si="1"/>
        <v>11</v>
      </c>
      <c r="K45" s="16">
        <v>3</v>
      </c>
      <c r="L45" s="16">
        <v>17</v>
      </c>
      <c r="M45" s="18">
        <v>11</v>
      </c>
      <c r="N45" s="4">
        <f>SUM(C45,D45,E45,G45,H45,I45,K45,L45,M45)</f>
        <v>50</v>
      </c>
      <c r="O45" s="5">
        <v>25</v>
      </c>
      <c r="P45" s="21" t="str" cm="1">
        <f t="array" ref="P45">_xlfn.IFS(N45&gt;=85,"A",N45&gt;=80,"A-",N45&gt;=75,"B+",N45&gt;=70,"B", N45&gt;=65,"B-",N45&gt;=60,"C+",N45&gt;=55,"C",N45&gt;=50,"C-",TRUE,"Fail")</f>
        <v>C-</v>
      </c>
    </row>
    <row r="46" spans="1:16">
      <c r="A46" s="25">
        <v>1038</v>
      </c>
      <c r="B46" s="2" t="s">
        <v>54</v>
      </c>
      <c r="C46" s="5">
        <v>4</v>
      </c>
      <c r="D46" s="5">
        <v>2</v>
      </c>
      <c r="E46" s="4">
        <v>3</v>
      </c>
      <c r="F46" s="4">
        <f t="shared" si="0"/>
        <v>9</v>
      </c>
      <c r="G46" s="5">
        <v>5</v>
      </c>
      <c r="H46" s="4">
        <v>3</v>
      </c>
      <c r="I46" s="5">
        <v>4</v>
      </c>
      <c r="J46" s="5">
        <f t="shared" si="1"/>
        <v>12</v>
      </c>
      <c r="K46" s="16">
        <v>3</v>
      </c>
      <c r="L46" s="16">
        <v>13</v>
      </c>
      <c r="M46" s="18" t="s">
        <v>26</v>
      </c>
      <c r="N46" s="4">
        <f>SUM(C46,D46,E46,G46,H46,I46,K46,L46,M46)</f>
        <v>37</v>
      </c>
      <c r="O46" s="5">
        <v>22</v>
      </c>
      <c r="P46" s="21" t="str" cm="1">
        <f t="array" ref="P46">_xlfn.IFS(N46&gt;=85,"A",N46&gt;=80,"A-",N46&gt;=75,"B+",N46&gt;=70,"B", N46&gt;=65,"B-",N46&gt;=60,"C+",N46&gt;=55,"C",N46&gt;=50,"C-",TRUE,"Fail")</f>
        <v>Fail</v>
      </c>
    </row>
    <row r="47" spans="1:16">
      <c r="A47" s="25">
        <v>1039</v>
      </c>
      <c r="B47" s="2" t="s">
        <v>55</v>
      </c>
      <c r="C47" s="5">
        <v>3</v>
      </c>
      <c r="D47" s="5">
        <v>4</v>
      </c>
      <c r="E47" s="4">
        <v>0</v>
      </c>
      <c r="F47" s="4">
        <f t="shared" si="0"/>
        <v>7</v>
      </c>
      <c r="G47" s="5">
        <v>1</v>
      </c>
      <c r="H47" s="4">
        <v>0</v>
      </c>
      <c r="I47" s="5">
        <v>3</v>
      </c>
      <c r="J47" s="5">
        <f t="shared" si="1"/>
        <v>4</v>
      </c>
      <c r="K47" s="16">
        <v>4</v>
      </c>
      <c r="L47" s="16">
        <v>25</v>
      </c>
      <c r="M47" s="18">
        <v>26</v>
      </c>
      <c r="N47" s="19">
        <f>SUM(C47,D47,E47,G47,H47,I47,K47,L47,M47)</f>
        <v>66</v>
      </c>
      <c r="O47" s="22">
        <v>31</v>
      </c>
      <c r="P47" s="21" t="str" cm="1">
        <f t="array" ref="P47">_xlfn.IFS(N47&gt;=85,"A",N47&gt;=80,"A-",N47&gt;=75,"B+",N47&gt;=70,"B", N47&gt;=65,"B-",N47&gt;=60,"C+",N47&gt;=55,"C",N47&gt;=50,"C-",TRUE,"Fail")</f>
        <v>B-</v>
      </c>
    </row>
    <row r="48" spans="1:16">
      <c r="A48" s="26">
        <v>1040</v>
      </c>
      <c r="B48" s="27" t="s">
        <v>56</v>
      </c>
      <c r="C48" s="22">
        <v>2</v>
      </c>
      <c r="D48" s="22">
        <v>1</v>
      </c>
      <c r="E48" s="19">
        <v>2</v>
      </c>
      <c r="F48" s="19">
        <f t="shared" si="0"/>
        <v>5</v>
      </c>
      <c r="G48" s="22">
        <v>5</v>
      </c>
      <c r="H48" s="19">
        <v>0</v>
      </c>
      <c r="I48" s="22">
        <v>3</v>
      </c>
      <c r="J48" s="22">
        <f t="shared" si="1"/>
        <v>8</v>
      </c>
      <c r="K48" s="28">
        <v>5</v>
      </c>
      <c r="L48" s="28">
        <v>11</v>
      </c>
      <c r="M48" s="29">
        <v>31</v>
      </c>
      <c r="N48" s="19">
        <f>SUM(C48,D48,E48,G48,H48,I48,K48,L48,M48)</f>
        <v>60</v>
      </c>
      <c r="O48" s="22">
        <v>26</v>
      </c>
      <c r="P48" s="30" t="str" cm="1">
        <f t="array" ref="P48">_xlfn.IFS(N48&gt;=85,"A",N48&gt;=80,"A-",N48&gt;=75,"B+",N48&gt;=70,"B", N48&gt;=65,"B-",N48&gt;=60,"C+",N48&gt;=55,"C",N48&gt;=50,"C-",TRUE,"Fail")</f>
        <v>C+</v>
      </c>
    </row>
  </sheetData>
  <conditionalFormatting sqref="P9:P48">
    <cfRule type="cellIs" dxfId="52" priority="2" operator="equal">
      <formula>"Fail"</formula>
    </cfRule>
  </conditionalFormatting>
  <conditionalFormatting sqref="M9:M48">
    <cfRule type="cellIs" dxfId="51" priority="1" operator="equal">
      <formula>"SA"</formula>
    </cfRule>
  </conditionalFormatting>
  <pageMargins left="0.7" right="0.7" top="0.75" bottom="0.75" header="0.3" footer="0.3"/>
  <pageSetup fitToHeight="0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44AC-E0D3-487A-B126-2E5B033AD5B7}">
  <dimension ref="A7:AB55"/>
  <sheetViews>
    <sheetView tabSelected="1" workbookViewId="0">
      <selection activeCell="AE45" sqref="AE45"/>
    </sheetView>
  </sheetViews>
  <sheetFormatPr defaultColWidth="9.140625" defaultRowHeight="15"/>
  <cols>
    <col min="2" max="2" width="9.28515625" customWidth="1"/>
    <col min="23" max="23" width="9.140625" bestFit="1" customWidth="1"/>
  </cols>
  <sheetData>
    <row r="7" spans="1:2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1:2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</row>
    <row r="9" spans="1:2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</row>
    <row r="10" spans="1:2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2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</row>
    <row r="12" spans="1:2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</row>
    <row r="13" spans="1:2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2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</row>
    <row r="15" spans="1:2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</row>
    <row r="16" spans="1:2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</row>
    <row r="17" spans="1:28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</row>
    <row r="18" spans="1:2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</row>
    <row r="19" spans="1:28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</row>
    <row r="20" spans="1:28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</row>
    <row r="21" spans="1:28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</row>
    <row r="22" spans="1:28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</row>
    <row r="23" spans="1:28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</row>
    <row r="24" spans="1:28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</row>
    <row r="25" spans="1:28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spans="1:28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spans="1:28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</row>
    <row r="28" spans="1: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</row>
    <row r="29" spans="1:28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</row>
    <row r="30" spans="1:28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</row>
    <row r="31" spans="1:28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</row>
    <row r="32" spans="1:28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</row>
    <row r="33" spans="1:28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</row>
    <row r="34" spans="1:28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</row>
    <row r="35" spans="1:28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</row>
    <row r="36" spans="1:28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</row>
    <row r="37" spans="1:28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</row>
    <row r="38" spans="1:2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</row>
    <row r="39" spans="1:28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</row>
    <row r="40" spans="1:28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</row>
    <row r="41" spans="1:28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spans="1:28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spans="1:28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</row>
    <row r="44" spans="1:28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</row>
    <row r="45" spans="1:28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</row>
    <row r="46" spans="1:28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</row>
    <row r="47" spans="1:28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</row>
    <row r="48" spans="1:2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</row>
    <row r="49" spans="1:1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</row>
    <row r="50" spans="1:19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</row>
    <row r="51" spans="1:19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</row>
    <row r="52" spans="1:19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</row>
    <row r="53" spans="1:19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</row>
    <row r="54" spans="1:19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</row>
    <row r="55" spans="1:19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</row>
  </sheetData>
  <mergeCells count="5">
    <mergeCell ref="T25:AB26"/>
    <mergeCell ref="T41:AB42"/>
    <mergeCell ref="A9:I55"/>
    <mergeCell ref="A7:U8"/>
    <mergeCell ref="J9:S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4600-C2E4-4593-898A-30AF197C3166}">
  <dimension ref="A1:W46"/>
  <sheetViews>
    <sheetView workbookViewId="0">
      <selection activeCell="G11" sqref="G11"/>
    </sheetView>
  </sheetViews>
  <sheetFormatPr defaultRowHeight="15"/>
  <cols>
    <col min="1" max="1" width="19.28515625" customWidth="1"/>
    <col min="2" max="2" width="12.5703125" bestFit="1" customWidth="1"/>
    <col min="3" max="3" width="51.5703125" customWidth="1"/>
    <col min="4" max="4" width="14.5703125" customWidth="1"/>
    <col min="5" max="5" width="30.7109375" customWidth="1"/>
  </cols>
  <sheetData>
    <row r="1" spans="1:23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ht="31.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>
      <c r="A6" s="40" t="s">
        <v>57</v>
      </c>
      <c r="B6" s="41" t="s">
        <v>0</v>
      </c>
      <c r="C6" s="42" t="s">
        <v>58</v>
      </c>
      <c r="D6" s="41" t="s">
        <v>59</v>
      </c>
      <c r="E6" s="43" t="s">
        <v>60</v>
      </c>
    </row>
    <row r="7" spans="1:23">
      <c r="A7" s="38" t="s">
        <v>16</v>
      </c>
      <c r="B7" s="1">
        <v>1001</v>
      </c>
      <c r="C7" s="20" t="s">
        <v>61</v>
      </c>
      <c r="D7" s="21" t="s">
        <v>62</v>
      </c>
      <c r="E7" s="39" t="s">
        <v>63</v>
      </c>
    </row>
    <row r="8" spans="1:23">
      <c r="A8" s="38" t="s">
        <v>17</v>
      </c>
      <c r="B8" s="1">
        <v>1002</v>
      </c>
      <c r="C8" s="20" t="s">
        <v>64</v>
      </c>
      <c r="D8" s="21" t="s">
        <v>65</v>
      </c>
      <c r="E8" s="39" t="s">
        <v>66</v>
      </c>
    </row>
    <row r="9" spans="1:23">
      <c r="A9" s="38" t="s">
        <v>18</v>
      </c>
      <c r="B9" s="1">
        <v>1003</v>
      </c>
      <c r="C9" s="20" t="s">
        <v>67</v>
      </c>
      <c r="D9" s="21" t="s">
        <v>68</v>
      </c>
      <c r="E9" s="39" t="s">
        <v>69</v>
      </c>
    </row>
    <row r="10" spans="1:23">
      <c r="A10" s="38" t="s">
        <v>19</v>
      </c>
      <c r="B10" s="1">
        <v>1004</v>
      </c>
      <c r="C10" s="20" t="s">
        <v>70</v>
      </c>
      <c r="D10" s="21" t="s">
        <v>71</v>
      </c>
      <c r="E10" s="39" t="s">
        <v>72</v>
      </c>
    </row>
    <row r="11" spans="1:23">
      <c r="A11" s="38" t="s">
        <v>20</v>
      </c>
      <c r="B11" s="1">
        <v>1005</v>
      </c>
      <c r="C11" s="20" t="s">
        <v>73</v>
      </c>
      <c r="D11" s="21" t="s">
        <v>74</v>
      </c>
      <c r="E11" s="39" t="s">
        <v>75</v>
      </c>
    </row>
    <row r="12" spans="1:23">
      <c r="A12" s="38" t="s">
        <v>21</v>
      </c>
      <c r="B12" s="1">
        <v>1006</v>
      </c>
      <c r="C12" s="20" t="s">
        <v>76</v>
      </c>
      <c r="D12" s="21" t="s">
        <v>77</v>
      </c>
      <c r="E12" s="39" t="s">
        <v>78</v>
      </c>
    </row>
    <row r="13" spans="1:23">
      <c r="A13" s="38" t="s">
        <v>22</v>
      </c>
      <c r="B13" s="1">
        <v>1007</v>
      </c>
      <c r="C13" s="20" t="s">
        <v>79</v>
      </c>
      <c r="D13" s="21" t="s">
        <v>80</v>
      </c>
      <c r="E13" s="39" t="s">
        <v>81</v>
      </c>
    </row>
    <row r="14" spans="1:23">
      <c r="A14" s="38" t="s">
        <v>23</v>
      </c>
      <c r="B14" s="1">
        <v>1008</v>
      </c>
      <c r="C14" s="20" t="s">
        <v>82</v>
      </c>
      <c r="D14" s="21" t="s">
        <v>83</v>
      </c>
      <c r="E14" s="39" t="s">
        <v>84</v>
      </c>
    </row>
    <row r="15" spans="1:23">
      <c r="A15" s="38" t="s">
        <v>24</v>
      </c>
      <c r="B15" s="1">
        <v>1009</v>
      </c>
      <c r="C15" s="20" t="s">
        <v>85</v>
      </c>
      <c r="D15" s="21" t="s">
        <v>86</v>
      </c>
      <c r="E15" s="39" t="s">
        <v>87</v>
      </c>
    </row>
    <row r="16" spans="1:23">
      <c r="A16" s="38" t="s">
        <v>25</v>
      </c>
      <c r="B16" s="1">
        <v>1010</v>
      </c>
      <c r="C16" s="20" t="s">
        <v>88</v>
      </c>
      <c r="D16" s="21" t="s">
        <v>89</v>
      </c>
      <c r="E16" s="39" t="s">
        <v>90</v>
      </c>
    </row>
    <row r="17" spans="1:5">
      <c r="A17" s="38" t="s">
        <v>27</v>
      </c>
      <c r="B17" s="1">
        <v>1011</v>
      </c>
      <c r="C17" s="20" t="s">
        <v>91</v>
      </c>
      <c r="D17" s="21" t="s">
        <v>92</v>
      </c>
      <c r="E17" s="39" t="s">
        <v>93</v>
      </c>
    </row>
    <row r="18" spans="1:5">
      <c r="A18" s="38" t="s">
        <v>28</v>
      </c>
      <c r="B18" s="1">
        <v>1012</v>
      </c>
      <c r="C18" s="20" t="s">
        <v>94</v>
      </c>
      <c r="D18" s="21" t="s">
        <v>95</v>
      </c>
      <c r="E18" s="39" t="s">
        <v>96</v>
      </c>
    </row>
    <row r="19" spans="1:5">
      <c r="A19" s="38" t="s">
        <v>29</v>
      </c>
      <c r="B19" s="1">
        <v>1013</v>
      </c>
      <c r="C19" s="20" t="s">
        <v>97</v>
      </c>
      <c r="D19" s="21" t="s">
        <v>98</v>
      </c>
      <c r="E19" s="39" t="s">
        <v>99</v>
      </c>
    </row>
    <row r="20" spans="1:5">
      <c r="A20" s="38" t="s">
        <v>30</v>
      </c>
      <c r="B20" s="1">
        <v>1014</v>
      </c>
      <c r="C20" s="20" t="s">
        <v>100</v>
      </c>
      <c r="D20" s="21" t="s">
        <v>101</v>
      </c>
      <c r="E20" s="39" t="s">
        <v>102</v>
      </c>
    </row>
    <row r="21" spans="1:5">
      <c r="A21" s="38" t="s">
        <v>31</v>
      </c>
      <c r="B21" s="1">
        <v>1015</v>
      </c>
      <c r="C21" s="20" t="s">
        <v>103</v>
      </c>
      <c r="D21" s="21" t="s">
        <v>104</v>
      </c>
      <c r="E21" s="39" t="s">
        <v>105</v>
      </c>
    </row>
    <row r="22" spans="1:5">
      <c r="A22" s="38" t="s">
        <v>32</v>
      </c>
      <c r="B22" s="1">
        <v>1016</v>
      </c>
      <c r="C22" s="20" t="s">
        <v>106</v>
      </c>
      <c r="D22" s="21" t="s">
        <v>107</v>
      </c>
      <c r="E22" s="39" t="s">
        <v>108</v>
      </c>
    </row>
    <row r="23" spans="1:5">
      <c r="A23" s="38" t="s">
        <v>33</v>
      </c>
      <c r="B23" s="1">
        <v>1017</v>
      </c>
      <c r="C23" s="20" t="s">
        <v>109</v>
      </c>
      <c r="D23" s="21" t="s">
        <v>110</v>
      </c>
      <c r="E23" s="39" t="s">
        <v>111</v>
      </c>
    </row>
    <row r="24" spans="1:5">
      <c r="A24" s="38" t="s">
        <v>34</v>
      </c>
      <c r="B24" s="1">
        <v>1018</v>
      </c>
      <c r="C24" s="20" t="s">
        <v>112</v>
      </c>
      <c r="D24" s="21" t="s">
        <v>113</v>
      </c>
      <c r="E24" s="39" t="s">
        <v>114</v>
      </c>
    </row>
    <row r="25" spans="1:5">
      <c r="A25" s="38" t="s">
        <v>35</v>
      </c>
      <c r="B25" s="1">
        <v>1019</v>
      </c>
      <c r="C25" s="20" t="s">
        <v>115</v>
      </c>
      <c r="D25" s="21" t="s">
        <v>116</v>
      </c>
      <c r="E25" s="39" t="s">
        <v>117</v>
      </c>
    </row>
    <row r="26" spans="1:5">
      <c r="A26" s="38" t="s">
        <v>36</v>
      </c>
      <c r="B26" s="1">
        <v>1020</v>
      </c>
      <c r="C26" s="20" t="s">
        <v>118</v>
      </c>
      <c r="D26" s="21" t="s">
        <v>119</v>
      </c>
      <c r="E26" s="39" t="s">
        <v>120</v>
      </c>
    </row>
    <row r="27" spans="1:5">
      <c r="A27" s="38" t="s">
        <v>37</v>
      </c>
      <c r="B27" s="1">
        <v>1021</v>
      </c>
      <c r="C27" s="20" t="s">
        <v>121</v>
      </c>
      <c r="D27" s="21" t="s">
        <v>122</v>
      </c>
      <c r="E27" s="39" t="s">
        <v>123</v>
      </c>
    </row>
    <row r="28" spans="1:5">
      <c r="A28" s="38" t="s">
        <v>38</v>
      </c>
      <c r="B28" s="1">
        <v>1022</v>
      </c>
      <c r="C28" s="20" t="s">
        <v>124</v>
      </c>
      <c r="D28" s="21" t="s">
        <v>125</v>
      </c>
      <c r="E28" s="39" t="s">
        <v>126</v>
      </c>
    </row>
    <row r="29" spans="1:5">
      <c r="A29" s="38" t="s">
        <v>39</v>
      </c>
      <c r="B29" s="1">
        <v>1023</v>
      </c>
      <c r="C29" s="20" t="s">
        <v>127</v>
      </c>
      <c r="D29" s="21" t="s">
        <v>128</v>
      </c>
      <c r="E29" s="39" t="s">
        <v>129</v>
      </c>
    </row>
    <row r="30" spans="1:5">
      <c r="A30" s="38" t="s">
        <v>40</v>
      </c>
      <c r="B30" s="1">
        <v>1024</v>
      </c>
      <c r="C30" s="20" t="s">
        <v>130</v>
      </c>
      <c r="D30" s="21" t="s">
        <v>131</v>
      </c>
      <c r="E30" s="39" t="s">
        <v>132</v>
      </c>
    </row>
    <row r="31" spans="1:5">
      <c r="A31" s="38" t="s">
        <v>41</v>
      </c>
      <c r="B31" s="1">
        <v>1025</v>
      </c>
      <c r="C31" s="20" t="s">
        <v>133</v>
      </c>
      <c r="D31" s="21" t="s">
        <v>134</v>
      </c>
      <c r="E31" s="39" t="s">
        <v>135</v>
      </c>
    </row>
    <row r="32" spans="1:5">
      <c r="A32" s="38" t="s">
        <v>42</v>
      </c>
      <c r="B32" s="1">
        <v>1026</v>
      </c>
      <c r="C32" s="20" t="s">
        <v>136</v>
      </c>
      <c r="D32" s="21" t="s">
        <v>137</v>
      </c>
      <c r="E32" s="39" t="s">
        <v>138</v>
      </c>
    </row>
    <row r="33" spans="1:5">
      <c r="A33" s="38" t="s">
        <v>43</v>
      </c>
      <c r="B33" s="1">
        <v>1027</v>
      </c>
      <c r="C33" s="20" t="s">
        <v>139</v>
      </c>
      <c r="D33" s="21" t="s">
        <v>140</v>
      </c>
      <c r="E33" s="39" t="s">
        <v>141</v>
      </c>
    </row>
    <row r="34" spans="1:5">
      <c r="A34" s="38" t="s">
        <v>44</v>
      </c>
      <c r="B34" s="1">
        <v>1028</v>
      </c>
      <c r="C34" s="20" t="s">
        <v>142</v>
      </c>
      <c r="D34" s="21" t="s">
        <v>143</v>
      </c>
      <c r="E34" s="39" t="s">
        <v>144</v>
      </c>
    </row>
    <row r="35" spans="1:5">
      <c r="A35" s="38" t="s">
        <v>45</v>
      </c>
      <c r="B35" s="1">
        <v>1029</v>
      </c>
      <c r="C35" s="20" t="s">
        <v>145</v>
      </c>
      <c r="D35" s="21" t="s">
        <v>146</v>
      </c>
      <c r="E35" s="39" t="s">
        <v>147</v>
      </c>
    </row>
    <row r="36" spans="1:5">
      <c r="A36" s="38" t="s">
        <v>46</v>
      </c>
      <c r="B36" s="1">
        <v>1030</v>
      </c>
      <c r="C36" s="20" t="s">
        <v>148</v>
      </c>
      <c r="D36" s="21" t="s">
        <v>149</v>
      </c>
      <c r="E36" s="39" t="s">
        <v>150</v>
      </c>
    </row>
    <row r="37" spans="1:5">
      <c r="A37" s="38" t="s">
        <v>47</v>
      </c>
      <c r="B37" s="1">
        <v>1031</v>
      </c>
      <c r="C37" s="20" t="s">
        <v>151</v>
      </c>
      <c r="D37" s="21" t="s">
        <v>152</v>
      </c>
      <c r="E37" s="39" t="s">
        <v>153</v>
      </c>
    </row>
    <row r="38" spans="1:5">
      <c r="A38" s="38" t="s">
        <v>48</v>
      </c>
      <c r="B38" s="1">
        <v>1032</v>
      </c>
      <c r="C38" s="20" t="s">
        <v>154</v>
      </c>
      <c r="D38" s="21" t="s">
        <v>155</v>
      </c>
      <c r="E38" s="39" t="s">
        <v>156</v>
      </c>
    </row>
    <row r="39" spans="1:5">
      <c r="A39" s="38" t="s">
        <v>49</v>
      </c>
      <c r="B39" s="1">
        <v>1033</v>
      </c>
      <c r="C39" s="20" t="s">
        <v>157</v>
      </c>
      <c r="D39" s="21" t="s">
        <v>158</v>
      </c>
      <c r="E39" s="39" t="s">
        <v>159</v>
      </c>
    </row>
    <row r="40" spans="1:5">
      <c r="A40" s="38" t="s">
        <v>50</v>
      </c>
      <c r="B40" s="1">
        <v>1034</v>
      </c>
      <c r="C40" s="20" t="s">
        <v>160</v>
      </c>
      <c r="D40" s="21" t="s">
        <v>161</v>
      </c>
      <c r="E40" s="39" t="s">
        <v>162</v>
      </c>
    </row>
    <row r="41" spans="1:5">
      <c r="A41" s="38" t="s">
        <v>51</v>
      </c>
      <c r="B41" s="1">
        <v>1035</v>
      </c>
      <c r="C41" s="20" t="s">
        <v>163</v>
      </c>
      <c r="D41" s="21" t="s">
        <v>164</v>
      </c>
      <c r="E41" s="39" t="s">
        <v>165</v>
      </c>
    </row>
    <row r="42" spans="1:5">
      <c r="A42" s="38" t="s">
        <v>52</v>
      </c>
      <c r="B42" s="1">
        <v>1036</v>
      </c>
      <c r="C42" s="20" t="s">
        <v>166</v>
      </c>
      <c r="D42" s="21" t="s">
        <v>167</v>
      </c>
      <c r="E42" s="39" t="s">
        <v>168</v>
      </c>
    </row>
    <row r="43" spans="1:5">
      <c r="A43" s="38" t="s">
        <v>53</v>
      </c>
      <c r="B43" s="1">
        <v>1037</v>
      </c>
      <c r="C43" s="20" t="s">
        <v>169</v>
      </c>
      <c r="D43" s="21" t="s">
        <v>170</v>
      </c>
      <c r="E43" s="39" t="s">
        <v>171</v>
      </c>
    </row>
    <row r="44" spans="1:5">
      <c r="A44" s="38" t="s">
        <v>54</v>
      </c>
      <c r="B44" s="1">
        <v>1038</v>
      </c>
      <c r="C44" s="20" t="s">
        <v>172</v>
      </c>
      <c r="D44" s="21" t="s">
        <v>173</v>
      </c>
      <c r="E44" s="39" t="s">
        <v>174</v>
      </c>
    </row>
    <row r="45" spans="1:5">
      <c r="A45" s="38" t="s">
        <v>55</v>
      </c>
      <c r="B45" s="1">
        <v>1039</v>
      </c>
      <c r="C45" s="20" t="s">
        <v>175</v>
      </c>
      <c r="D45" s="21" t="s">
        <v>176</v>
      </c>
      <c r="E45" s="39" t="s">
        <v>177</v>
      </c>
    </row>
    <row r="46" spans="1:5">
      <c r="A46" s="44" t="s">
        <v>56</v>
      </c>
      <c r="B46" s="45">
        <v>1040</v>
      </c>
      <c r="C46" s="46" t="s">
        <v>178</v>
      </c>
      <c r="D46" s="30" t="s">
        <v>179</v>
      </c>
      <c r="E46" s="47" t="s">
        <v>180</v>
      </c>
    </row>
  </sheetData>
  <mergeCells count="1">
    <mergeCell ref="A1:W5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8F0E-8D16-4B94-9193-4A4351A8C625}">
  <sheetPr>
    <pageSetUpPr fitToPage="1"/>
  </sheetPr>
  <dimension ref="A1:M17"/>
  <sheetViews>
    <sheetView workbookViewId="0">
      <selection activeCell="D21" sqref="D21"/>
    </sheetView>
  </sheetViews>
  <sheetFormatPr defaultRowHeight="15"/>
  <cols>
    <col min="1" max="1" width="23.85546875" bestFit="1" customWidth="1"/>
    <col min="2" max="2" width="12.42578125" customWidth="1"/>
    <col min="3" max="3" width="18.5703125" customWidth="1"/>
    <col min="4" max="4" width="20.140625" customWidth="1"/>
    <col min="5" max="5" width="22.28515625" customWidth="1"/>
    <col min="6" max="6" width="12" customWidth="1"/>
    <col min="7" max="7" width="16.5703125" customWidth="1"/>
    <col min="8" max="8" width="17.140625" customWidth="1"/>
    <col min="9" max="10" width="11.5703125" bestFit="1" customWidth="1"/>
    <col min="11" max="11" width="16.7109375" customWidth="1"/>
    <col min="12" max="13" width="11.5703125" bestFit="1" customWidth="1"/>
    <col min="15" max="15" width="15.28515625" customWidth="1"/>
    <col min="16" max="17" width="11.28515625" bestFit="1" customWidth="1"/>
  </cols>
  <sheetData>
    <row r="1" spans="1:13">
      <c r="A1" s="52" t="s">
        <v>181</v>
      </c>
      <c r="B1" s="53"/>
      <c r="C1" s="53"/>
      <c r="D1" s="53"/>
      <c r="E1" s="53"/>
    </row>
    <row r="2" spans="1:13">
      <c r="A2" s="53"/>
      <c r="B2" s="53"/>
      <c r="C2" s="53"/>
      <c r="D2" s="53"/>
      <c r="E2" s="53"/>
    </row>
    <row r="3" spans="1:13">
      <c r="A3" s="53"/>
      <c r="B3" s="53"/>
      <c r="C3" s="53"/>
      <c r="D3" s="53"/>
      <c r="E3" s="53"/>
    </row>
    <row r="4" spans="1:13" ht="6" customHeight="1">
      <c r="A4" s="53"/>
      <c r="B4" s="53"/>
      <c r="C4" s="53"/>
      <c r="D4" s="53"/>
      <c r="E4" s="53"/>
    </row>
    <row r="7" spans="1:13">
      <c r="A7" s="16" t="s">
        <v>182</v>
      </c>
      <c r="B7" s="16" t="s">
        <v>183</v>
      </c>
      <c r="C7" s="4" t="s">
        <v>184</v>
      </c>
      <c r="D7" s="4" t="s">
        <v>183</v>
      </c>
      <c r="E7" s="4" t="s">
        <v>185</v>
      </c>
      <c r="F7" s="16" t="s">
        <v>183</v>
      </c>
      <c r="G7" s="21" t="s">
        <v>186</v>
      </c>
      <c r="H7" s="16" t="s">
        <v>187</v>
      </c>
      <c r="I7" s="16" t="s">
        <v>183</v>
      </c>
      <c r="J7" s="21" t="s">
        <v>186</v>
      </c>
      <c r="K7" s="21" t="s">
        <v>188</v>
      </c>
      <c r="L7" s="21" t="s">
        <v>183</v>
      </c>
      <c r="M7" s="21" t="s">
        <v>186</v>
      </c>
    </row>
    <row r="8" spans="1:13">
      <c r="A8" s="4" t="s">
        <v>189</v>
      </c>
      <c r="B8" s="4" t="s">
        <v>190</v>
      </c>
      <c r="C8" s="4" t="s">
        <v>191</v>
      </c>
      <c r="D8" s="4">
        <v>29</v>
      </c>
      <c r="E8" s="4" t="s">
        <v>1</v>
      </c>
      <c r="F8" s="4" t="s">
        <v>192</v>
      </c>
      <c r="G8" s="4" t="s">
        <v>193</v>
      </c>
      <c r="H8" s="4" t="s">
        <v>1</v>
      </c>
      <c r="I8" s="4" t="s">
        <v>192</v>
      </c>
      <c r="J8" s="4" t="s">
        <v>194</v>
      </c>
      <c r="K8" s="4" t="s">
        <v>1</v>
      </c>
      <c r="L8" s="4" t="s">
        <v>192</v>
      </c>
      <c r="M8" s="4" t="s">
        <v>194</v>
      </c>
    </row>
    <row r="9" spans="1:13">
      <c r="A9" s="4" t="s">
        <v>195</v>
      </c>
      <c r="B9" s="4">
        <f>COUNTIF(Sheet1!P9:P48,"A")</f>
        <v>1</v>
      </c>
      <c r="C9" s="4" t="s">
        <v>196</v>
      </c>
      <c r="D9" s="4">
        <v>11</v>
      </c>
      <c r="E9" s="35" t="s">
        <v>25</v>
      </c>
      <c r="F9" s="4">
        <v>13</v>
      </c>
      <c r="G9" s="4">
        <v>1</v>
      </c>
      <c r="H9" s="34" t="s">
        <v>19</v>
      </c>
      <c r="I9" s="4">
        <f>MAX(Table2[Total in Quizes])</f>
        <v>15</v>
      </c>
      <c r="J9" s="4">
        <v>1</v>
      </c>
      <c r="K9" s="35" t="s">
        <v>38</v>
      </c>
      <c r="L9" s="4">
        <v>86</v>
      </c>
      <c r="M9" s="4">
        <v>1</v>
      </c>
    </row>
    <row r="10" spans="1:13">
      <c r="A10" s="4" t="s">
        <v>197</v>
      </c>
      <c r="B10" s="4">
        <f>COUNTIF(Sheet1!P9:P48,"A-")</f>
        <v>2</v>
      </c>
      <c r="C10" s="4" t="s">
        <v>26</v>
      </c>
      <c r="D10" s="4">
        <f>COUNTIF(Table2[Final],"SA")</f>
        <v>8</v>
      </c>
      <c r="E10" s="36" t="s">
        <v>43</v>
      </c>
      <c r="F10" s="4">
        <v>13</v>
      </c>
      <c r="G10" s="4">
        <v>1</v>
      </c>
      <c r="H10" s="35" t="s">
        <v>28</v>
      </c>
      <c r="I10" s="4">
        <v>14</v>
      </c>
      <c r="J10" s="4">
        <v>2</v>
      </c>
      <c r="K10" s="36" t="s">
        <v>42</v>
      </c>
      <c r="L10" s="4">
        <v>82</v>
      </c>
      <c r="M10" s="4">
        <v>2</v>
      </c>
    </row>
    <row r="11" spans="1:13">
      <c r="A11" s="4" t="s">
        <v>198</v>
      </c>
      <c r="B11" s="4">
        <f>COUNTIF(Sheet1!P9:P48,"B+")</f>
        <v>3</v>
      </c>
      <c r="C11" s="4"/>
      <c r="D11" s="4"/>
      <c r="E11" s="34" t="s">
        <v>51</v>
      </c>
      <c r="F11" s="4">
        <v>13</v>
      </c>
      <c r="G11" s="4">
        <v>1</v>
      </c>
      <c r="H11" s="34" t="s">
        <v>33</v>
      </c>
      <c r="I11" s="4">
        <v>13</v>
      </c>
      <c r="J11" s="4">
        <v>3</v>
      </c>
      <c r="K11" s="37" t="s">
        <v>35</v>
      </c>
      <c r="L11" s="4">
        <v>80</v>
      </c>
      <c r="M11" s="4">
        <v>3</v>
      </c>
    </row>
    <row r="12" spans="1:13">
      <c r="A12" s="4" t="s">
        <v>199</v>
      </c>
      <c r="B12" s="4">
        <f>COUNTIF(Sheet1!P9:P48,"B")</f>
        <v>5</v>
      </c>
      <c r="C12" s="4"/>
      <c r="D12" s="4"/>
      <c r="E12" s="49" t="s">
        <v>52</v>
      </c>
      <c r="F12" s="4">
        <v>13</v>
      </c>
      <c r="G12" s="4">
        <v>1</v>
      </c>
      <c r="H12" s="4"/>
      <c r="I12" s="4"/>
      <c r="J12" s="4"/>
      <c r="K12" s="4"/>
      <c r="L12" s="4"/>
      <c r="M12" s="4"/>
    </row>
    <row r="13" spans="1:13">
      <c r="A13" s="4" t="s">
        <v>200</v>
      </c>
      <c r="B13" s="4">
        <f>COUNTIF(Sheet1!P9:P48,"B-")</f>
        <v>5</v>
      </c>
      <c r="C13" s="4"/>
      <c r="D13" s="4"/>
      <c r="E13" s="34" t="s">
        <v>18</v>
      </c>
      <c r="F13" s="4">
        <v>11</v>
      </c>
      <c r="G13" s="4">
        <v>2</v>
      </c>
      <c r="H13" s="4"/>
      <c r="I13" s="4"/>
      <c r="J13" s="4"/>
      <c r="K13" s="4"/>
      <c r="L13" s="4"/>
      <c r="M13" s="4"/>
    </row>
    <row r="14" spans="1:13">
      <c r="A14" s="4" t="s">
        <v>201</v>
      </c>
      <c r="B14" s="4">
        <f>COUNTIF(Sheet1!P9:P48,"C+")</f>
        <v>4</v>
      </c>
      <c r="C14" s="4"/>
      <c r="D14" s="4"/>
      <c r="E14" s="36" t="s">
        <v>24</v>
      </c>
      <c r="F14" s="4">
        <v>10</v>
      </c>
      <c r="G14" s="4">
        <v>3</v>
      </c>
      <c r="H14" s="4"/>
      <c r="I14" s="4"/>
      <c r="J14" s="4"/>
      <c r="K14" s="4"/>
      <c r="L14" s="4"/>
      <c r="M14" s="4"/>
    </row>
    <row r="15" spans="1:13">
      <c r="A15" s="4" t="s">
        <v>202</v>
      </c>
      <c r="B15" s="4">
        <f>COUNTIF(Sheet1!P9:P48,"C")</f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203</v>
      </c>
      <c r="B16" s="4">
        <f>COUNTIF(Sheet1!P9:P48,"C-")</f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 t="s">
        <v>204</v>
      </c>
      <c r="B17" s="4">
        <f>COUNTIF(Sheet1!P9:P48,"Fail")</f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</sheetData>
  <mergeCells count="1">
    <mergeCell ref="A1:E4"/>
  </mergeCells>
  <printOptions horizontalCentered="1"/>
  <pageMargins left="0.7" right="0.7" top="0.75" bottom="0.75" header="0.3" footer="0.3"/>
  <pageSetup fitToHeight="0" orientation="landscape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7243-2349-499E-9E30-B5CF233FD198}">
  <dimension ref="A1:D14"/>
  <sheetViews>
    <sheetView workbookViewId="0">
      <selection activeCell="D14" sqref="D14"/>
    </sheetView>
  </sheetViews>
  <sheetFormatPr defaultColWidth="9.140625" defaultRowHeight="15"/>
  <cols>
    <col min="1" max="1" width="40.140625" customWidth="1"/>
    <col min="2" max="2" width="11.5703125" bestFit="1" customWidth="1"/>
    <col min="3" max="3" width="9.28515625" customWidth="1"/>
    <col min="4" max="4" width="11.140625" customWidth="1"/>
  </cols>
  <sheetData>
    <row r="1" spans="1:4">
      <c r="A1" s="54" t="s">
        <v>205</v>
      </c>
      <c r="B1" s="53"/>
      <c r="C1" s="53"/>
      <c r="D1" s="53"/>
    </row>
    <row r="2" spans="1:4">
      <c r="A2" s="53"/>
      <c r="B2" s="53"/>
      <c r="C2" s="53"/>
      <c r="D2" s="53"/>
    </row>
    <row r="3" spans="1:4">
      <c r="A3" s="53"/>
      <c r="B3" s="53"/>
      <c r="C3" s="53"/>
      <c r="D3" s="53"/>
    </row>
    <row r="4" spans="1:4">
      <c r="A4" s="53"/>
      <c r="B4" s="53"/>
      <c r="C4" s="53"/>
      <c r="D4" s="53"/>
    </row>
    <row r="5" spans="1:4">
      <c r="A5" s="53"/>
      <c r="B5" s="53"/>
      <c r="C5" s="53"/>
      <c r="D5" s="53"/>
    </row>
    <row r="6" spans="1:4">
      <c r="A6" s="48" t="s">
        <v>183</v>
      </c>
      <c r="B6" s="48" t="s">
        <v>186</v>
      </c>
    </row>
    <row r="7" spans="1:4">
      <c r="A7" s="48" t="s">
        <v>206</v>
      </c>
      <c r="B7" s="48">
        <v>15</v>
      </c>
    </row>
    <row r="8" spans="1:4">
      <c r="A8" t="s">
        <v>207</v>
      </c>
      <c r="B8">
        <v>15</v>
      </c>
    </row>
    <row r="9" spans="1:4">
      <c r="A9" t="s">
        <v>208</v>
      </c>
      <c r="B9">
        <v>5</v>
      </c>
    </row>
    <row r="10" spans="1:4">
      <c r="A10" t="s">
        <v>209</v>
      </c>
      <c r="B10">
        <v>25</v>
      </c>
    </row>
    <row r="11" spans="1:4">
      <c r="A11" t="s">
        <v>12</v>
      </c>
      <c r="B11">
        <v>40</v>
      </c>
    </row>
    <row r="12" spans="1:4">
      <c r="A12" t="s">
        <v>210</v>
      </c>
      <c r="B12">
        <v>100</v>
      </c>
    </row>
    <row r="13" spans="1:4">
      <c r="A13" t="s">
        <v>211</v>
      </c>
      <c r="B13">
        <v>32</v>
      </c>
    </row>
    <row r="14" spans="1:4">
      <c r="A14" t="s">
        <v>212</v>
      </c>
      <c r="B14">
        <v>24</v>
      </c>
    </row>
  </sheetData>
  <mergeCells count="1">
    <mergeCell ref="A1:D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64D3-62CC-472A-B052-94DAD19EB679}">
  <dimension ref="A1:E2"/>
  <sheetViews>
    <sheetView workbookViewId="0"/>
  </sheetViews>
  <sheetFormatPr defaultRowHeight="15"/>
  <cols>
    <col min="1" max="5" width="19" customWidth="1"/>
  </cols>
  <sheetData>
    <row r="1" spans="1:5">
      <c r="A1" t="s">
        <v>213</v>
      </c>
      <c r="B1" s="3" t="s">
        <v>214</v>
      </c>
      <c r="C1" s="3" t="s">
        <v>215</v>
      </c>
      <c r="D1" t="s">
        <v>216</v>
      </c>
      <c r="E1" t="s">
        <v>1</v>
      </c>
    </row>
    <row r="2" spans="1:5">
      <c r="B2" s="3"/>
      <c r="C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2024-07-27T10:08:01Z</dcterms:created>
  <dcterms:modified xsi:type="dcterms:W3CDTF">2024-08-02T13:28:41Z</dcterms:modified>
  <cp:category/>
  <cp:contentStatus/>
</cp:coreProperties>
</file>