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hamid_abbasi_postgrad_manchester_ac_uk/Documents/SOFC/Micromodel/SOFC-project/"/>
    </mc:Choice>
  </mc:AlternateContent>
  <xr:revisionPtr revIDLastSave="2821" documentId="8_{9D603DD2-196E-4E51-92A9-15628CCCFAB8}" xr6:coauthVersionLast="47" xr6:coauthVersionMax="47" xr10:uidLastSave="{52FDD649-ACDE-44F5-B51F-DC1C58B53C44}"/>
  <bookViews>
    <workbookView xWindow="-108" yWindow="-108" windowWidth="23256" windowHeight="12576" xr2:uid="{A5BE3BEB-A97E-45E7-8F55-7A0CF23BC927}"/>
  </bookViews>
  <sheets>
    <sheet name="validation" sheetId="1" r:id="rId1"/>
    <sheet name="other cases" sheetId="3" r:id="rId2"/>
    <sheet name="new cas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K93" i="4"/>
  <c r="K91" i="4"/>
  <c r="K92" i="4"/>
  <c r="K90" i="4"/>
  <c r="K89" i="4"/>
  <c r="K88" i="4"/>
  <c r="K87" i="4"/>
  <c r="K85" i="4"/>
  <c r="K86" i="4"/>
  <c r="K84" i="4"/>
  <c r="K83" i="4"/>
  <c r="K82" i="4"/>
  <c r="K81" i="4"/>
  <c r="K80" i="4"/>
  <c r="K79" i="4"/>
  <c r="K78" i="4"/>
  <c r="K77" i="4"/>
  <c r="G61" i="4"/>
  <c r="G60" i="4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1" i="4"/>
  <c r="G30" i="4"/>
  <c r="G29" i="4"/>
  <c r="G28" i="4"/>
  <c r="G27" i="4"/>
  <c r="G26" i="4"/>
  <c r="G25" i="4"/>
  <c r="G24" i="4"/>
  <c r="G23" i="4"/>
  <c r="G22" i="4"/>
  <c r="G16" i="4"/>
  <c r="G15" i="4"/>
  <c r="G14" i="4"/>
  <c r="G13" i="4"/>
  <c r="G12" i="4"/>
  <c r="G11" i="4"/>
  <c r="G10" i="4"/>
  <c r="G9" i="4"/>
  <c r="G8" i="4"/>
  <c r="G7" i="4"/>
  <c r="K68" i="4"/>
  <c r="K69" i="4"/>
  <c r="K70" i="4"/>
  <c r="K71" i="4"/>
  <c r="K72" i="4"/>
  <c r="K73" i="4"/>
  <c r="K74" i="4"/>
  <c r="K75" i="4"/>
  <c r="K76" i="4"/>
  <c r="K67" i="4"/>
  <c r="K66" i="4"/>
  <c r="K65" i="4"/>
  <c r="K64" i="4"/>
  <c r="K63" i="4"/>
  <c r="K62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47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O87" i="3"/>
  <c r="P87" i="3" s="1"/>
  <c r="O88" i="3"/>
  <c r="P88" i="3" s="1"/>
  <c r="O89" i="3"/>
  <c r="O90" i="3"/>
  <c r="O91" i="3"/>
  <c r="O92" i="3"/>
  <c r="P92" i="3" s="1"/>
  <c r="O93" i="3"/>
  <c r="P93" i="3" s="1"/>
  <c r="O94" i="3"/>
  <c r="P94" i="3" s="1"/>
  <c r="O95" i="3"/>
  <c r="P95" i="3" s="1"/>
  <c r="O96" i="3"/>
  <c r="O97" i="3"/>
  <c r="P97" i="3" s="1"/>
  <c r="O98" i="3"/>
  <c r="O99" i="3"/>
  <c r="O100" i="3"/>
  <c r="P100" i="3" s="1"/>
  <c r="O101" i="3"/>
  <c r="P101" i="3" s="1"/>
  <c r="O102" i="3"/>
  <c r="P102" i="3" s="1"/>
  <c r="O103" i="3"/>
  <c r="P103" i="3" s="1"/>
  <c r="O104" i="3"/>
  <c r="O105" i="3"/>
  <c r="O106" i="3"/>
  <c r="P106" i="3" s="1"/>
  <c r="O107" i="3"/>
  <c r="O108" i="3"/>
  <c r="O109" i="3"/>
  <c r="O110" i="3"/>
  <c r="O111" i="3"/>
  <c r="P111" i="3" s="1"/>
  <c r="P89" i="3"/>
  <c r="P90" i="3"/>
  <c r="P91" i="3"/>
  <c r="P96" i="3"/>
  <c r="P98" i="3"/>
  <c r="P99" i="3"/>
  <c r="P104" i="3"/>
  <c r="P105" i="3"/>
  <c r="P107" i="3"/>
  <c r="P108" i="3"/>
  <c r="P109" i="3"/>
  <c r="P110" i="3"/>
  <c r="O86" i="3"/>
  <c r="P86" i="3" s="1"/>
  <c r="O85" i="3"/>
  <c r="P85" i="3" s="1"/>
  <c r="O84" i="3"/>
  <c r="P84" i="3" s="1"/>
  <c r="O83" i="3"/>
  <c r="P83" i="3" s="1"/>
  <c r="O82" i="3"/>
  <c r="P82" i="3" s="1"/>
  <c r="O77" i="3"/>
  <c r="P77" i="3" s="1"/>
  <c r="O78" i="3"/>
  <c r="P78" i="3" s="1"/>
  <c r="O79" i="3"/>
  <c r="P79" i="3" s="1"/>
  <c r="O80" i="3"/>
  <c r="P80" i="3" s="1"/>
  <c r="O81" i="3"/>
  <c r="P81" i="3" s="1"/>
  <c r="O73" i="3"/>
  <c r="P73" i="3" s="1"/>
  <c r="O74" i="3"/>
  <c r="P74" i="3" s="1"/>
  <c r="O75" i="3"/>
  <c r="P75" i="3" s="1"/>
  <c r="O76" i="3"/>
  <c r="P76" i="3" s="1"/>
  <c r="O72" i="3"/>
  <c r="P72" i="3" s="1"/>
  <c r="O70" i="3"/>
  <c r="P70" i="3" s="1"/>
  <c r="O71" i="3"/>
  <c r="P71" i="3" s="1"/>
  <c r="O69" i="3"/>
  <c r="P69" i="3" s="1"/>
  <c r="O68" i="3"/>
  <c r="P68" i="3" s="1"/>
  <c r="O67" i="3"/>
  <c r="P67" i="3" s="1"/>
  <c r="O66" i="3"/>
  <c r="P66" i="3" s="1"/>
  <c r="O65" i="3"/>
  <c r="P65" i="3" s="1"/>
  <c r="O64" i="3"/>
  <c r="P64" i="3" s="1"/>
  <c r="O63" i="3"/>
  <c r="P63" i="3" s="1"/>
  <c r="O62" i="3"/>
  <c r="P62" i="3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49" i="1"/>
  <c r="I149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0" i="1"/>
  <c r="I140" i="1" s="1"/>
  <c r="G126" i="1"/>
  <c r="G134" i="1"/>
  <c r="G135" i="1"/>
  <c r="G136" i="1"/>
  <c r="G133" i="1"/>
  <c r="G132" i="1"/>
  <c r="G131" i="1"/>
  <c r="G130" i="1"/>
  <c r="G129" i="1"/>
  <c r="G128" i="1"/>
  <c r="G127" i="1"/>
  <c r="O57" i="3"/>
  <c r="P57" i="3" s="1"/>
  <c r="O58" i="3"/>
  <c r="P58" i="3" s="1"/>
  <c r="O59" i="3"/>
  <c r="P59" i="3" s="1"/>
  <c r="O60" i="3"/>
  <c r="P60" i="3" s="1"/>
  <c r="O61" i="3"/>
  <c r="P61" i="3" s="1"/>
  <c r="O52" i="3"/>
  <c r="P52" i="3" s="1"/>
  <c r="O53" i="3"/>
  <c r="P53" i="3" s="1"/>
  <c r="O54" i="3"/>
  <c r="P54" i="3" s="1"/>
  <c r="O55" i="3"/>
  <c r="P55" i="3" s="1"/>
  <c r="O56" i="3"/>
  <c r="P56" i="3" s="1"/>
  <c r="O47" i="3"/>
  <c r="P47" i="3" s="1"/>
  <c r="O48" i="3"/>
  <c r="P48" i="3" s="1"/>
  <c r="O49" i="3"/>
  <c r="P49" i="3" s="1"/>
  <c r="O50" i="3"/>
  <c r="P50" i="3" s="1"/>
  <c r="O51" i="3"/>
  <c r="P51" i="3" s="1"/>
  <c r="O42" i="3"/>
  <c r="P42" i="3" s="1"/>
  <c r="O43" i="3"/>
  <c r="P43" i="3" s="1"/>
  <c r="O44" i="3"/>
  <c r="P44" i="3" s="1"/>
  <c r="O45" i="3"/>
  <c r="P45" i="3" s="1"/>
  <c r="O46" i="3"/>
  <c r="P46" i="3" s="1"/>
  <c r="O37" i="3"/>
  <c r="P37" i="3" s="1"/>
  <c r="O38" i="3"/>
  <c r="P38" i="3" s="1"/>
  <c r="O39" i="3"/>
  <c r="P39" i="3" s="1"/>
  <c r="O40" i="3"/>
  <c r="P40" i="3" s="1"/>
  <c r="O41" i="3"/>
  <c r="P41" i="3" s="1"/>
  <c r="O32" i="3"/>
  <c r="P32" i="3" s="1"/>
  <c r="O33" i="3"/>
  <c r="P33" i="3" s="1"/>
  <c r="O34" i="3"/>
  <c r="P34" i="3" s="1"/>
  <c r="O35" i="3"/>
  <c r="P35" i="3" s="1"/>
  <c r="O36" i="3"/>
  <c r="P36" i="3" s="1"/>
  <c r="O27" i="3"/>
  <c r="P27" i="3" s="1"/>
  <c r="O28" i="3"/>
  <c r="P28" i="3" s="1"/>
  <c r="O29" i="3"/>
  <c r="P29" i="3" s="1"/>
  <c r="O30" i="3"/>
  <c r="P30" i="3" s="1"/>
  <c r="O31" i="3"/>
  <c r="P31" i="3" s="1"/>
  <c r="O23" i="3"/>
  <c r="P23" i="3" s="1"/>
  <c r="O24" i="3"/>
  <c r="P24" i="3" s="1"/>
  <c r="O25" i="3"/>
  <c r="P25" i="3" s="1"/>
  <c r="O26" i="3"/>
  <c r="P26" i="3" s="1"/>
  <c r="O22" i="3"/>
  <c r="P22" i="3" s="1"/>
  <c r="O17" i="3"/>
  <c r="P17" i="3" s="1"/>
  <c r="O18" i="3"/>
  <c r="P18" i="3" s="1"/>
  <c r="O19" i="3"/>
  <c r="P19" i="3" s="1"/>
  <c r="O20" i="3"/>
  <c r="P20" i="3" s="1"/>
  <c r="O21" i="3"/>
  <c r="P21" i="3" s="1"/>
  <c r="O12" i="3"/>
  <c r="P12" i="3" s="1"/>
  <c r="O13" i="3"/>
  <c r="P13" i="3" s="1"/>
  <c r="O14" i="3"/>
  <c r="P14" i="3" s="1"/>
  <c r="O15" i="3"/>
  <c r="P15" i="3" s="1"/>
  <c r="O16" i="3"/>
  <c r="P16" i="3" s="1"/>
  <c r="O11" i="3"/>
  <c r="P11" i="3" s="1"/>
  <c r="O10" i="3"/>
  <c r="P10" i="3" s="1"/>
  <c r="O9" i="3"/>
  <c r="P9" i="3" s="1"/>
  <c r="O8" i="3"/>
  <c r="P8" i="3" s="1"/>
  <c r="O7" i="3"/>
  <c r="P7" i="3" s="1"/>
  <c r="O3" i="3"/>
  <c r="P3" i="3" s="1"/>
  <c r="O4" i="3"/>
  <c r="P4" i="3" s="1"/>
  <c r="O5" i="3"/>
  <c r="P5" i="3" s="1"/>
  <c r="O6" i="3"/>
  <c r="P6" i="3" s="1"/>
  <c r="O2" i="3"/>
  <c r="P2" i="3" s="1"/>
  <c r="G125" i="1"/>
  <c r="G124" i="1"/>
  <c r="G123" i="1"/>
  <c r="G122" i="1"/>
  <c r="G121" i="1"/>
  <c r="G120" i="1"/>
  <c r="G119" i="1"/>
  <c r="G117" i="1"/>
  <c r="G116" i="1"/>
  <c r="G114" i="1"/>
  <c r="G118" i="1"/>
  <c r="G112" i="1"/>
  <c r="G111" i="1"/>
  <c r="G110" i="1"/>
  <c r="G115" i="1"/>
  <c r="G106" i="1"/>
  <c r="G107" i="1"/>
  <c r="G108" i="1"/>
  <c r="G109" i="1"/>
  <c r="L106" i="1"/>
  <c r="L105" i="1"/>
  <c r="L104" i="1"/>
  <c r="L103" i="1"/>
  <c r="L96" i="1"/>
  <c r="G113" i="1"/>
  <c r="L98" i="1"/>
  <c r="L99" i="1"/>
  <c r="L100" i="1"/>
  <c r="L101" i="1"/>
  <c r="L102" i="1"/>
  <c r="L9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9" i="1"/>
  <c r="G98" i="1"/>
  <c r="G102" i="1"/>
  <c r="G100" i="1"/>
  <c r="G95" i="1"/>
  <c r="G103" i="1"/>
  <c r="G97" i="1"/>
  <c r="G101" i="1"/>
  <c r="G96" i="1"/>
  <c r="G105" i="1"/>
  <c r="G104" i="1"/>
</calcChain>
</file>

<file path=xl/sharedStrings.xml><?xml version="1.0" encoding="utf-8"?>
<sst xmlns="http://schemas.openxmlformats.org/spreadsheetml/2006/main" count="772" uniqueCount="81">
  <si>
    <t>I [A/cm2]</t>
  </si>
  <si>
    <t>[V]</t>
  </si>
  <si>
    <t>T [C]</t>
  </si>
  <si>
    <t>ref.</t>
  </si>
  <si>
    <t>Shearing et al</t>
  </si>
  <si>
    <t>H2 [%]</t>
  </si>
  <si>
    <t>Matusi et al</t>
  </si>
  <si>
    <t>Kishimoto et al</t>
  </si>
  <si>
    <t>I [A/m2]</t>
  </si>
  <si>
    <t>Hamid</t>
  </si>
  <si>
    <t>R</t>
  </si>
  <si>
    <t>T</t>
  </si>
  <si>
    <t>F</t>
  </si>
  <si>
    <t>yes</t>
  </si>
  <si>
    <t>Kanno et al</t>
  </si>
  <si>
    <t>dx [nm]</t>
  </si>
  <si>
    <t>pore size</t>
  </si>
  <si>
    <t>P Hydrogen</t>
  </si>
  <si>
    <t>eta [V]</t>
  </si>
  <si>
    <t>J [A/m2]</t>
  </si>
  <si>
    <t>id</t>
  </si>
  <si>
    <t>general equation form</t>
  </si>
  <si>
    <t>J=a*(exp(b*V) - exp(-b*V))</t>
  </si>
  <si>
    <t>a</t>
  </si>
  <si>
    <t>b</t>
  </si>
  <si>
    <t>J_eq</t>
  </si>
  <si>
    <t>lattice</t>
  </si>
  <si>
    <t xml:space="preserve">no </t>
  </si>
  <si>
    <t>diff (%)</t>
  </si>
  <si>
    <t>legend</t>
  </si>
  <si>
    <t>this one</t>
  </si>
  <si>
    <t>test</t>
  </si>
  <si>
    <t>lattice, P=0.5 atm, D=1 μm</t>
  </si>
  <si>
    <t>lattice, P=0.75 atm, D=1 μm</t>
  </si>
  <si>
    <t>diam [μm]</t>
  </si>
  <si>
    <t>regular, P=0.95 atm, D=0.5 μm</t>
  </si>
  <si>
    <t>regular, P=0.75 atm, D=0.5 μm</t>
  </si>
  <si>
    <t>regular, P=0.5 atm, D=0.5 μm</t>
  </si>
  <si>
    <t>regular, P=0.95 atm, D=1 μm</t>
  </si>
  <si>
    <t>regular, P=0.5 atm, D=1 μm</t>
  </si>
  <si>
    <t>regular, P=0.75 atm, D=1 μm</t>
  </si>
  <si>
    <t>lattice, P=0.95 atm, D=0.5 μm</t>
  </si>
  <si>
    <t>lattice, P=0.75 atm, D=0.5 μm</t>
  </si>
  <si>
    <t>lattice, P=0.5 atm, D=0.5 μm</t>
  </si>
  <si>
    <t>lattice, P=0.95 atm, D=1 μm</t>
  </si>
  <si>
    <t>Length X [μm]</t>
  </si>
  <si>
    <t>Length YZ [μm]</t>
  </si>
  <si>
    <t>Temp [K]</t>
  </si>
  <si>
    <t>vol frac</t>
  </si>
  <si>
    <t>44,28,28</t>
  </si>
  <si>
    <t>30,35,35</t>
  </si>
  <si>
    <t>TPBd [μm^-2]</t>
  </si>
  <si>
    <t>structure</t>
  </si>
  <si>
    <t>d_ave [nm]</t>
  </si>
  <si>
    <t>L [μm]</t>
  </si>
  <si>
    <t>P H2</t>
  </si>
  <si>
    <t>plurigaussian</t>
  </si>
  <si>
    <t>fibrous</t>
  </si>
  <si>
    <t>20x7.5x7.5</t>
  </si>
  <si>
    <t>lattice [smallest]</t>
  </si>
  <si>
    <t>0.4,0.3,0.3</t>
  </si>
  <si>
    <t>0.2,0.4,0.4</t>
  </si>
  <si>
    <t>TPB d</t>
  </si>
  <si>
    <t>J [A/cm2]</t>
  </si>
  <si>
    <t>20x10x10</t>
  </si>
  <si>
    <t>50x10x10</t>
  </si>
  <si>
    <t>fG [-]</t>
  </si>
  <si>
    <t>mean</t>
  </si>
  <si>
    <t>median</t>
  </si>
  <si>
    <t>control value</t>
  </si>
  <si>
    <t>25x5x5</t>
  </si>
  <si>
    <t>notes</t>
  </si>
  <si>
    <t>8x8x8</t>
  </si>
  <si>
    <t>same seed as 86, downscale factor = 2</t>
  </si>
  <si>
    <t>same seed as 86, downscale factor = 4</t>
  </si>
  <si>
    <t>same seed as 84, upscale =2, doubled computational res., same image res as 84</t>
  </si>
  <si>
    <t>not same seed as 82, upscaledoubled computational res., same image res as 82</t>
  </si>
  <si>
    <t>same seed as 86, downscale factor = 8</t>
  </si>
  <si>
    <t>validation with kishimoto</t>
  </si>
  <si>
    <t>0.5,0.25,0.25</t>
  </si>
  <si>
    <t>- V [V]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</si>
</sst>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10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vertical="center" wrapText="1"/>
    </xf>
  </cellXfs>
  <cellStyles count="1">
    <cellStyle name="Normal" xfId="0" builtinId="0"/>
  </cellStyles>
  <dxfs count="10">
    <dxf>
      <numFmt numFmtId="14" formatCode="0.00%"/>
    </dxf>
    <dxf>
      <numFmt numFmtId="166" formatCode="0.0"/>
    </dxf>
    <dxf>
      <numFmt numFmtId="165" formatCode="0.000"/>
    </dxf>
    <dxf>
      <numFmt numFmtId="1" formatCode="0"/>
    </dxf>
    <dxf>
      <numFmt numFmtId="166" formatCode="0.0"/>
    </dxf>
    <dxf>
      <numFmt numFmtId="165" formatCode="0.000"/>
    </dxf>
    <dxf>
      <numFmt numFmtId="0" formatCode="General"/>
    </dxf>
    <dxf>
      <numFmt numFmtId="165" formatCode="0.000"/>
    </dxf>
    <dxf>
      <numFmt numFmtId="1" formatCode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97050732163099"/>
          <c:y val="5.1506158801930615E-2"/>
          <c:w val="0.47057001345040844"/>
          <c:h val="0.73331497251222855"/>
        </c:manualLayout>
      </c:layout>
      <c:scatterChart>
        <c:scatterStyle val="lineMarker"/>
        <c:varyColors val="0"/>
        <c:ser>
          <c:idx val="1"/>
          <c:order val="0"/>
          <c:tx>
            <c:v>Matusi et 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validation!$G$23:$G$28</c:f>
              <c:numCache>
                <c:formatCode>0</c:formatCode>
                <c:ptCount val="6"/>
                <c:pt idx="0">
                  <c:v>3000</c:v>
                </c:pt>
                <c:pt idx="1">
                  <c:v>2500</c:v>
                </c:pt>
                <c:pt idx="2">
                  <c:v>2000</c:v>
                </c:pt>
                <c:pt idx="3">
                  <c:v>1500</c:v>
                </c:pt>
                <c:pt idx="4">
                  <c:v>1000</c:v>
                </c:pt>
                <c:pt idx="5">
                  <c:v>500</c:v>
                </c:pt>
              </c:numCache>
            </c:numRef>
          </c:xVal>
          <c:yVal>
            <c:numRef>
              <c:f>validation!$H$23:$H$28</c:f>
              <c:numCache>
                <c:formatCode>0.000</c:formatCode>
                <c:ptCount val="6"/>
                <c:pt idx="0">
                  <c:v>3.67828418230563E-2</c:v>
                </c:pt>
                <c:pt idx="1">
                  <c:v>3.1706881143878402E-2</c:v>
                </c:pt>
                <c:pt idx="2">
                  <c:v>2.68453976764968E-2</c:v>
                </c:pt>
                <c:pt idx="3">
                  <c:v>2.09830205540661E-2</c:v>
                </c:pt>
                <c:pt idx="4">
                  <c:v>1.3476318141197499E-2</c:v>
                </c:pt>
                <c:pt idx="5">
                  <c:v>7.1849865951742701E-3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CF-43E8-8047-B2629DE64947}"/>
            </c:ext>
          </c:extLst>
        </c:ser>
        <c:ser>
          <c:idx val="2"/>
          <c:order val="1"/>
          <c:tx>
            <c:v>Kishimoto et 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validation!$G$71:$G$76</c:f>
              <c:numCache>
                <c:formatCode>0</c:formatCode>
                <c:ptCount val="6"/>
                <c:pt idx="0">
                  <c:v>580.26754607986095</c:v>
                </c:pt>
                <c:pt idx="1">
                  <c:v>1098.7497394515001</c:v>
                </c:pt>
                <c:pt idx="2">
                  <c:v>1548.5029628085601</c:v>
                </c:pt>
                <c:pt idx="3">
                  <c:v>2027.1491528451802</c:v>
                </c:pt>
                <c:pt idx="4">
                  <c:v>2468.7788464401601</c:v>
                </c:pt>
                <c:pt idx="5">
                  <c:v>3095.5375487597798</c:v>
                </c:pt>
              </c:numCache>
            </c:numRef>
          </c:xVal>
          <c:yVal>
            <c:numRef>
              <c:f>validation!$H$71:$H$76</c:f>
              <c:numCache>
                <c:formatCode>0.000</c:formatCode>
                <c:ptCount val="6"/>
                <c:pt idx="0">
                  <c:v>1.49295774647887E-2</c:v>
                </c:pt>
                <c:pt idx="1">
                  <c:v>2.2676056338028199E-2</c:v>
                </c:pt>
                <c:pt idx="2">
                  <c:v>3.0140845070422601E-2</c:v>
                </c:pt>
                <c:pt idx="3">
                  <c:v>3.4929577464788801E-2</c:v>
                </c:pt>
                <c:pt idx="4">
                  <c:v>3.9436619718309897E-2</c:v>
                </c:pt>
                <c:pt idx="5">
                  <c:v>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CF-43E8-8047-B2629DE64947}"/>
            </c:ext>
          </c:extLst>
        </c:ser>
        <c:ser>
          <c:idx val="3"/>
          <c:order val="2"/>
          <c:tx>
            <c:v>Shearing et 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validation!$G$2:$G$8</c:f>
              <c:numCache>
                <c:formatCode>0</c:formatCode>
                <c:ptCount val="7"/>
                <c:pt idx="0">
                  <c:v>1317.8005591798699</c:v>
                </c:pt>
                <c:pt idx="1">
                  <c:v>921.1556383970169</c:v>
                </c:pt>
                <c:pt idx="2">
                  <c:v>657.5955265610429</c:v>
                </c:pt>
                <c:pt idx="3">
                  <c:v>528.42497670083901</c:v>
                </c:pt>
                <c:pt idx="4">
                  <c:v>395.34016775396003</c:v>
                </c:pt>
                <c:pt idx="5">
                  <c:v>263.560111835974</c:v>
                </c:pt>
                <c:pt idx="6">
                  <c:v>131.780055917987</c:v>
                </c:pt>
              </c:numCache>
            </c:numRef>
          </c:xVal>
          <c:yVal>
            <c:numRef>
              <c:f>validation!$H$2:$H$8</c:f>
              <c:numCache>
                <c:formatCode>0.000</c:formatCode>
                <c:ptCount val="7"/>
                <c:pt idx="0">
                  <c:v>9.9876146563986808E-3</c:v>
                </c:pt>
                <c:pt idx="1">
                  <c:v>7.0045004169323501E-3</c:v>
                </c:pt>
                <c:pt idx="2">
                  <c:v>4.9806616961789304E-3</c:v>
                </c:pt>
                <c:pt idx="3">
                  <c:v>3.9950335998430401E-3</c:v>
                </c:pt>
                <c:pt idx="4">
                  <c:v>2.9831265021827598E-3</c:v>
                </c:pt>
                <c:pt idx="5">
                  <c:v>1.9843650365428899E-3</c:v>
                </c:pt>
                <c:pt idx="6">
                  <c:v>9.9876146563986599E-4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CF-43E8-8047-B2629DE64947}"/>
            </c:ext>
          </c:extLst>
        </c:ser>
        <c:ser>
          <c:idx val="4"/>
          <c:order val="3"/>
          <c:tx>
            <c:v>average pore size = 0.44 μm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validation!$G$106:$G$113</c:f>
              <c:numCache>
                <c:formatCode>0</c:formatCode>
                <c:ptCount val="8"/>
                <c:pt idx="0">
                  <c:v>183.51427407775799</c:v>
                </c:pt>
                <c:pt idx="1">
                  <c:v>550.51577899713595</c:v>
                </c:pt>
                <c:pt idx="2">
                  <c:v>917.61317158122495</c:v>
                </c:pt>
                <c:pt idx="3">
                  <c:v>1922.2392019455799</c:v>
                </c:pt>
                <c:pt idx="4">
                  <c:v>3850.3908609609298</c:v>
                </c:pt>
                <c:pt idx="5">
                  <c:v>5786.8359383443803</c:v>
                </c:pt>
                <c:pt idx="6">
                  <c:v>7735.3726210989807</c:v>
                </c:pt>
                <c:pt idx="7">
                  <c:v>9629.1374373911494</c:v>
                </c:pt>
              </c:numCache>
            </c:numRef>
          </c:xVal>
          <c:yVal>
            <c:numRef>
              <c:f>validation!$H$106:$H$113</c:f>
              <c:numCache>
                <c:formatCode>0.000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CF-43E8-8047-B2629DE64947}"/>
            </c:ext>
          </c:extLst>
        </c:ser>
        <c:ser>
          <c:idx val="5"/>
          <c:order val="4"/>
          <c:tx>
            <c:v>dx=100 nm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validation!$G$114:$G$118</c:f>
              <c:numCache>
                <c:formatCode>0</c:formatCode>
                <c:ptCount val="5"/>
                <c:pt idx="0">
                  <c:v>174.98280504122999</c:v>
                </c:pt>
                <c:pt idx="1">
                  <c:v>874.82850636985086</c:v>
                </c:pt>
                <c:pt idx="2">
                  <c:v>1750.4521862171503</c:v>
                </c:pt>
                <c:pt idx="3">
                  <c:v>5267.0982195565712</c:v>
                </c:pt>
                <c:pt idx="4">
                  <c:v>9485</c:v>
                </c:pt>
              </c:numCache>
              <c:extLst xmlns:c15="http://schemas.microsoft.com/office/drawing/2012/chart"/>
            </c:numRef>
          </c:xVal>
          <c:yVal>
            <c:numRef>
              <c:f>validation!$H$114:$H$118</c:f>
              <c:numCache>
                <c:formatCode>0.000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CCF-43E8-8047-B2629DE64947}"/>
            </c:ext>
          </c:extLst>
        </c:ser>
        <c:ser>
          <c:idx val="6"/>
          <c:order val="5"/>
          <c:tx>
            <c:v>average pore size = 0.93 μm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validation!$G$119:$G$123</c:f>
              <c:numCache>
                <c:formatCode>0</c:formatCode>
                <c:ptCount val="5"/>
                <c:pt idx="0">
                  <c:v>97.983223140000007</c:v>
                </c:pt>
                <c:pt idx="1">
                  <c:v>490.03620049394902</c:v>
                </c:pt>
                <c:pt idx="2">
                  <c:v>980.20022600110599</c:v>
                </c:pt>
                <c:pt idx="3">
                  <c:v>2950.8931177670402</c:v>
                </c:pt>
                <c:pt idx="4">
                  <c:v>4949.3538048754099</c:v>
                </c:pt>
              </c:numCache>
            </c:numRef>
          </c:xVal>
          <c:yVal>
            <c:numRef>
              <c:f>validation!$H$119:$H$123</c:f>
              <c:numCache>
                <c:formatCode>0.000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CCF-43E8-8047-B2629DE64947}"/>
            </c:ext>
          </c:extLst>
        </c:ser>
        <c:ser>
          <c:idx val="0"/>
          <c:order val="6"/>
          <c:tx>
            <c:v>average pore size = 0.68 μm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validation!$G$124:$G$126</c:f>
              <c:numCache>
                <c:formatCode>0</c:formatCode>
                <c:ptCount val="3"/>
                <c:pt idx="0">
                  <c:v>108.90156282548899</c:v>
                </c:pt>
                <c:pt idx="1">
                  <c:v>1089.3349523592799</c:v>
                </c:pt>
                <c:pt idx="2">
                  <c:v>5499.1639574676901</c:v>
                </c:pt>
              </c:numCache>
            </c:numRef>
          </c:xVal>
          <c:yVal>
            <c:numRef>
              <c:f>validation!$H$124:$H$126</c:f>
              <c:numCache>
                <c:formatCode>0.000</c:formatCode>
                <c:ptCount val="3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F-43E8-8047-B2629DE64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9696"/>
        <c:axId val="492690352"/>
        <c:extLst/>
      </c:scatterChart>
      <c:valAx>
        <c:axId val="492689696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Current density (A/m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90352"/>
        <c:crosses val="autoZero"/>
        <c:crossBetween val="midCat"/>
      </c:valAx>
      <c:valAx>
        <c:axId val="492690352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Overpotential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8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761201579624626"/>
          <c:y val="0.17935746488045975"/>
          <c:w val="0.33904743333215209"/>
          <c:h val="0.49593020233403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77832230402734"/>
          <c:y val="5.1506158801930615E-2"/>
          <c:w val="0.75503500688101521"/>
          <c:h val="0.7737653458093422"/>
        </c:manualLayout>
      </c:layout>
      <c:scatterChart>
        <c:scatterStyle val="lineMarker"/>
        <c:varyColors val="0"/>
        <c:ser>
          <c:idx val="0"/>
          <c:order val="0"/>
          <c:tx>
            <c:v>Current model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validation!$F$127:$F$136</c:f>
              <c:numCache>
                <c:formatCode>0.0000</c:formatCode>
                <c:ptCount val="10"/>
                <c:pt idx="0">
                  <c:v>1.4999999999999999E-2</c:v>
                </c:pt>
                <c:pt idx="1">
                  <c:v>2.7E-2</c:v>
                </c:pt>
                <c:pt idx="2">
                  <c:v>3.9E-2</c:v>
                </c:pt>
                <c:pt idx="3">
                  <c:v>5.0999999999999997E-2</c:v>
                </c:pt>
                <c:pt idx="4">
                  <c:v>6.3E-2</c:v>
                </c:pt>
                <c:pt idx="5">
                  <c:v>7.4999999999999997E-2</c:v>
                </c:pt>
                <c:pt idx="6">
                  <c:v>8.6999999999999994E-2</c:v>
                </c:pt>
                <c:pt idx="7">
                  <c:v>9.9000000000000005E-2</c:v>
                </c:pt>
                <c:pt idx="8">
                  <c:v>0.111</c:v>
                </c:pt>
                <c:pt idx="9">
                  <c:v>0.123</c:v>
                </c:pt>
              </c:numCache>
            </c:numRef>
          </c:xVal>
          <c:yVal>
            <c:numRef>
              <c:f>validation!$I$149:$I$158</c:f>
              <c:numCache>
                <c:formatCode>General</c:formatCode>
                <c:ptCount val="10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-8</c:v>
                </c:pt>
                <c:pt idx="8">
                  <c:v>-9</c:v>
                </c:pt>
                <c:pt idx="9">
                  <c:v>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58-4646-B544-37E354140B56}"/>
            </c:ext>
          </c:extLst>
        </c:ser>
        <c:ser>
          <c:idx val="3"/>
          <c:order val="1"/>
          <c:tx>
            <c:v>Shearing et al</c:v>
          </c:tx>
          <c:spPr>
            <a:ln w="952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validation!$F$2:$F$8</c:f>
              <c:numCache>
                <c:formatCode>0.0000</c:formatCode>
                <c:ptCount val="7"/>
                <c:pt idx="0">
                  <c:v>0.131780055917987</c:v>
                </c:pt>
                <c:pt idx="1">
                  <c:v>9.2115563839701695E-2</c:v>
                </c:pt>
                <c:pt idx="2">
                  <c:v>6.5759552656104295E-2</c:v>
                </c:pt>
                <c:pt idx="3">
                  <c:v>5.28424976700839E-2</c:v>
                </c:pt>
                <c:pt idx="4">
                  <c:v>3.9534016775396003E-2</c:v>
                </c:pt>
                <c:pt idx="5">
                  <c:v>2.63560111835974E-2</c:v>
                </c:pt>
                <c:pt idx="6">
                  <c:v>1.31780055917987E-2</c:v>
                </c:pt>
              </c:numCache>
            </c:numRef>
          </c:xVal>
          <c:yVal>
            <c:numRef>
              <c:f>validation!$I$140:$I$146</c:f>
              <c:numCache>
                <c:formatCode>General</c:formatCode>
                <c:ptCount val="7"/>
                <c:pt idx="0">
                  <c:v>-9.9876146563986801</c:v>
                </c:pt>
                <c:pt idx="1">
                  <c:v>-7.0045004169323501</c:v>
                </c:pt>
                <c:pt idx="2">
                  <c:v>-4.9806616961789301</c:v>
                </c:pt>
                <c:pt idx="3">
                  <c:v>-3.99503359984304</c:v>
                </c:pt>
                <c:pt idx="4">
                  <c:v>-2.9831265021827598</c:v>
                </c:pt>
                <c:pt idx="5">
                  <c:v>-1.98436503654289</c:v>
                </c:pt>
                <c:pt idx="6">
                  <c:v>-0.99876146563986601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8-4646-B544-37E35414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9696"/>
        <c:axId val="492690352"/>
        <c:extLst/>
      </c:scatterChart>
      <c:valAx>
        <c:axId val="492689696"/>
        <c:scaling>
          <c:orientation val="minMax"/>
          <c:max val="0.160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 b="0"/>
                  <a:t>Current density (A/cm2)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90352"/>
        <c:crosses val="autoZero"/>
        <c:crossBetween val="midCat"/>
        <c:majorUnit val="4.0000000000000008E-2"/>
      </c:valAx>
      <c:valAx>
        <c:axId val="4926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 b="0"/>
                  <a:t>Overpotential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8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755794753584854"/>
          <c:y val="0.6493083412955799"/>
          <c:w val="0.3117159503295166"/>
          <c:h val="0.15168967579600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validation!$K$71:$K$76</c:f>
              <c:numCache>
                <c:formatCode>General</c:formatCode>
                <c:ptCount val="6"/>
              </c:numCache>
            </c:numRef>
          </c:xVal>
          <c:yVal>
            <c:numRef>
              <c:f>validation!$I$71:$I$76</c:f>
              <c:numCache>
                <c:formatCode>General</c:formatCode>
                <c:ptCount val="6"/>
                <c:pt idx="0">
                  <c:v>-1.49295774647887E-2</c:v>
                </c:pt>
                <c:pt idx="1">
                  <c:v>-2.2676056338028199E-2</c:v>
                </c:pt>
                <c:pt idx="2">
                  <c:v>-3.0140845070422601E-2</c:v>
                </c:pt>
                <c:pt idx="3">
                  <c:v>-3.4929577464788801E-2</c:v>
                </c:pt>
                <c:pt idx="4">
                  <c:v>-3.9436619718309897E-2</c:v>
                </c:pt>
                <c:pt idx="5">
                  <c:v>-4.6056338028169101E-2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F1-462A-9648-7025E55A4183}"/>
            </c:ext>
          </c:extLst>
        </c:ser>
        <c:ser>
          <c:idx val="3"/>
          <c:order val="1"/>
          <c:marker>
            <c:symbol val="none"/>
          </c:marker>
          <c:xVal>
            <c:numRef>
              <c:f>validation!$F$71:$F$76</c:f>
              <c:numCache>
                <c:formatCode>0.0000</c:formatCode>
                <c:ptCount val="6"/>
                <c:pt idx="0">
                  <c:v>5.8026754607986099E-2</c:v>
                </c:pt>
                <c:pt idx="1">
                  <c:v>0.10987497394515</c:v>
                </c:pt>
                <c:pt idx="2">
                  <c:v>0.154850296280856</c:v>
                </c:pt>
                <c:pt idx="3">
                  <c:v>0.20271491528451802</c:v>
                </c:pt>
                <c:pt idx="4">
                  <c:v>0.246877884644016</c:v>
                </c:pt>
                <c:pt idx="5">
                  <c:v>0.30955375487597797</c:v>
                </c:pt>
              </c:numCache>
            </c:numRef>
          </c:xVal>
          <c:yVal>
            <c:numRef>
              <c:f>validation!$I$71:$I$76</c:f>
              <c:numCache>
                <c:formatCode>General</c:formatCode>
                <c:ptCount val="6"/>
                <c:pt idx="0">
                  <c:v>-1.49295774647887E-2</c:v>
                </c:pt>
                <c:pt idx="1">
                  <c:v>-2.2676056338028199E-2</c:v>
                </c:pt>
                <c:pt idx="2">
                  <c:v>-3.0140845070422601E-2</c:v>
                </c:pt>
                <c:pt idx="3">
                  <c:v>-3.4929577464788801E-2</c:v>
                </c:pt>
                <c:pt idx="4">
                  <c:v>-3.9436619718309897E-2</c:v>
                </c:pt>
                <c:pt idx="5">
                  <c:v>-4.6056338028169101E-2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F1-462A-9648-7025E55A4183}"/>
            </c:ext>
          </c:extLst>
        </c:ser>
        <c:ser>
          <c:idx val="0"/>
          <c:order val="2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validation!$F$71:$F$76</c:f>
              <c:numCache>
                <c:formatCode>0.0000</c:formatCode>
                <c:ptCount val="6"/>
                <c:pt idx="0">
                  <c:v>5.8026754607986099E-2</c:v>
                </c:pt>
                <c:pt idx="1">
                  <c:v>0.10987497394515</c:v>
                </c:pt>
                <c:pt idx="2">
                  <c:v>0.154850296280856</c:v>
                </c:pt>
                <c:pt idx="3">
                  <c:v>0.20271491528451802</c:v>
                </c:pt>
                <c:pt idx="4">
                  <c:v>0.246877884644016</c:v>
                </c:pt>
                <c:pt idx="5">
                  <c:v>0.30955375487597797</c:v>
                </c:pt>
              </c:numCache>
            </c:numRef>
          </c:xVal>
          <c:yVal>
            <c:numRef>
              <c:f>validation!$I$71:$I$76</c:f>
              <c:numCache>
                <c:formatCode>General</c:formatCode>
                <c:ptCount val="6"/>
                <c:pt idx="0">
                  <c:v>-1.49295774647887E-2</c:v>
                </c:pt>
                <c:pt idx="1">
                  <c:v>-2.2676056338028199E-2</c:v>
                </c:pt>
                <c:pt idx="2">
                  <c:v>-3.0140845070422601E-2</c:v>
                </c:pt>
                <c:pt idx="3">
                  <c:v>-3.4929577464788801E-2</c:v>
                </c:pt>
                <c:pt idx="4">
                  <c:v>-3.9436619718309897E-2</c:v>
                </c:pt>
                <c:pt idx="5">
                  <c:v>-4.6056338028169101E-2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F1-462A-9648-7025E55A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524248"/>
        <c:axId val="428524608"/>
      </c:scatterChart>
      <c:valAx>
        <c:axId val="42852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4608"/>
        <c:crosses val="autoZero"/>
        <c:crossBetween val="midCat"/>
      </c:valAx>
      <c:valAx>
        <c:axId val="4285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424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6867112111105"/>
          <c:y val="5.1506158801930615E-2"/>
          <c:w val="0.76743151230307849"/>
          <c:h val="0.76006716828724374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validation!$F$71:$F$76</c:f>
              <c:numCache>
                <c:formatCode>0.0000</c:formatCode>
                <c:ptCount val="6"/>
                <c:pt idx="0">
                  <c:v>5.8026754607986099E-2</c:v>
                </c:pt>
                <c:pt idx="1">
                  <c:v>0.10987497394515</c:v>
                </c:pt>
                <c:pt idx="2">
                  <c:v>0.154850296280856</c:v>
                </c:pt>
                <c:pt idx="3">
                  <c:v>0.20271491528451802</c:v>
                </c:pt>
                <c:pt idx="4">
                  <c:v>0.246877884644016</c:v>
                </c:pt>
                <c:pt idx="5">
                  <c:v>0.30955375487597797</c:v>
                </c:pt>
              </c:numCache>
            </c:numRef>
          </c:xVal>
          <c:yVal>
            <c:numRef>
              <c:f>validation!$I$71:$I$76</c:f>
              <c:numCache>
                <c:formatCode>General</c:formatCode>
                <c:ptCount val="6"/>
                <c:pt idx="0">
                  <c:v>-1.49295774647887E-2</c:v>
                </c:pt>
                <c:pt idx="1">
                  <c:v>-2.2676056338028199E-2</c:v>
                </c:pt>
                <c:pt idx="2">
                  <c:v>-3.0140845070422601E-2</c:v>
                </c:pt>
                <c:pt idx="3">
                  <c:v>-3.4929577464788801E-2</c:v>
                </c:pt>
                <c:pt idx="4">
                  <c:v>-3.9436619718309897E-2</c:v>
                </c:pt>
                <c:pt idx="5">
                  <c:v>-4.6056338028169101E-2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0-487B-89B1-B3B681072EFA}"/>
            </c:ext>
          </c:extLst>
        </c:ser>
        <c:ser>
          <c:idx val="5"/>
          <c:order val="1"/>
          <c:tx>
            <c:v>dx=100 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validation!$G$114:$G$118</c:f>
              <c:numCache>
                <c:formatCode>0</c:formatCode>
                <c:ptCount val="5"/>
                <c:pt idx="0">
                  <c:v>174.98280504122999</c:v>
                </c:pt>
                <c:pt idx="1">
                  <c:v>874.82850636985086</c:v>
                </c:pt>
                <c:pt idx="2">
                  <c:v>1750.4521862171503</c:v>
                </c:pt>
                <c:pt idx="3">
                  <c:v>5267.0982195565712</c:v>
                </c:pt>
                <c:pt idx="4">
                  <c:v>9485</c:v>
                </c:pt>
              </c:numCache>
              <c:extLst xmlns:c15="http://schemas.microsoft.com/office/drawing/2012/chart"/>
            </c:numRef>
          </c:xVal>
          <c:yVal>
            <c:numRef>
              <c:f>validation!$H$114:$H$118</c:f>
              <c:numCache>
                <c:formatCode>0.000</c:formatCode>
                <c:ptCount val="5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030-487B-89B1-B3B681072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689696"/>
        <c:axId val="492690352"/>
        <c:extLst/>
      </c:scatterChart>
      <c:valAx>
        <c:axId val="49268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Current density (A/m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90352"/>
        <c:crosses val="autoZero"/>
        <c:crossBetween val="midCat"/>
      </c:valAx>
      <c:valAx>
        <c:axId val="4926903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Overpotential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2689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regular, P=0.95 atm, D=0.5 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'other cases'!$K$2:$K$6</c:f>
              <c:numCache>
                <c:formatCode>0.0</c:formatCode>
                <c:ptCount val="5"/>
                <c:pt idx="0">
                  <c:v>22.223749200879599</c:v>
                </c:pt>
                <c:pt idx="1">
                  <c:v>222.39966316627101</c:v>
                </c:pt>
                <c:pt idx="2">
                  <c:v>2351.6658298497</c:v>
                </c:pt>
                <c:pt idx="3">
                  <c:v>5509.9357069725502</c:v>
                </c:pt>
                <c:pt idx="4">
                  <c:v>33716.188081351502</c:v>
                </c:pt>
              </c:numCache>
            </c:numRef>
          </c:xVal>
          <c:yVal>
            <c:numRef>
              <c:f>'other cases'!$L$2:$L$6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495-4F0A-A41E-A8281211B88B}"/>
            </c:ext>
          </c:extLst>
        </c:ser>
        <c:ser>
          <c:idx val="2"/>
          <c:order val="1"/>
          <c:tx>
            <c:v>regular, P=0.75 atm, D=0.5 um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'other cases'!$K$7:$K$11</c:f>
              <c:numCache>
                <c:formatCode>0.0</c:formatCode>
                <c:ptCount val="5"/>
                <c:pt idx="0">
                  <c:v>31.96637501</c:v>
                </c:pt>
                <c:pt idx="1">
                  <c:v>319.78896759999998</c:v>
                </c:pt>
                <c:pt idx="2">
                  <c:v>3366.35797389752</c:v>
                </c:pt>
                <c:pt idx="3">
                  <c:v>7818.1713470000004</c:v>
                </c:pt>
                <c:pt idx="4">
                  <c:v>47510.384889874302</c:v>
                </c:pt>
              </c:numCache>
            </c:numRef>
          </c:xVal>
          <c:yVal>
            <c:numRef>
              <c:f>'other cases'!$L$7:$L$11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495-4F0A-A41E-A8281211B88B}"/>
            </c:ext>
          </c:extLst>
        </c:ser>
        <c:ser>
          <c:idx val="3"/>
          <c:order val="2"/>
          <c:tx>
            <c:v>regular, P=0.5 atm, D=0.5 um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'other cases'!$K$12:$K$16</c:f>
              <c:numCache>
                <c:formatCode>0.0</c:formatCode>
                <c:ptCount val="5"/>
                <c:pt idx="0">
                  <c:v>37.226164126365603</c:v>
                </c:pt>
                <c:pt idx="1">
                  <c:v>372.40880341352403</c:v>
                </c:pt>
                <c:pt idx="2">
                  <c:v>3917.24012348613</c:v>
                </c:pt>
                <c:pt idx="3">
                  <c:v>9094.8436208779603</c:v>
                </c:pt>
                <c:pt idx="4">
                  <c:v>55325.109685981399</c:v>
                </c:pt>
              </c:numCache>
            </c:numRef>
          </c:xVal>
          <c:yVal>
            <c:numRef>
              <c:f>'other cases'!$L$12:$L$16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495-4F0A-A41E-A8281211B88B}"/>
            </c:ext>
          </c:extLst>
        </c:ser>
        <c:ser>
          <c:idx val="4"/>
          <c:order val="3"/>
          <c:tx>
            <c:v>regular, P=0.95 atm, D=1 um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'other cases'!$K$17:$K$21</c:f>
              <c:numCache>
                <c:formatCode>0.0</c:formatCode>
                <c:ptCount val="5"/>
                <c:pt idx="0">
                  <c:v>11.275081771479099</c:v>
                </c:pt>
                <c:pt idx="1">
                  <c:v>104.949396744472</c:v>
                </c:pt>
                <c:pt idx="2">
                  <c:v>1199.84168083602</c:v>
                </c:pt>
                <c:pt idx="3">
                  <c:v>2826.21989756728</c:v>
                </c:pt>
                <c:pt idx="4">
                  <c:v>17723.283530000001</c:v>
                </c:pt>
              </c:numCache>
            </c:numRef>
          </c:xVal>
          <c:yVal>
            <c:numRef>
              <c:f>'other cases'!$L$17:$L$21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495-4F0A-A41E-A8281211B88B}"/>
            </c:ext>
          </c:extLst>
        </c:ser>
        <c:ser>
          <c:idx val="6"/>
          <c:order val="4"/>
          <c:tx>
            <c:v>regular, P=0.75 atm, D=1 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cases'!$K$27:$K$31</c:f>
              <c:numCache>
                <c:formatCode>0.0</c:formatCode>
                <c:ptCount val="5"/>
                <c:pt idx="0">
                  <c:v>16.760795850000001</c:v>
                </c:pt>
                <c:pt idx="1">
                  <c:v>167.802249208674</c:v>
                </c:pt>
                <c:pt idx="2">
                  <c:v>1767.7924083691901</c:v>
                </c:pt>
                <c:pt idx="3">
                  <c:v>4111.9850273109396</c:v>
                </c:pt>
                <c:pt idx="4">
                  <c:v>24995.685836295201</c:v>
                </c:pt>
              </c:numCache>
            </c:numRef>
          </c:xVal>
          <c:yVal>
            <c:numRef>
              <c:f>'other cases'!$L$27:$L$31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495-4F0A-A41E-A8281211B88B}"/>
            </c:ext>
          </c:extLst>
        </c:ser>
        <c:ser>
          <c:idx val="5"/>
          <c:order val="5"/>
          <c:tx>
            <c:v>regular, P=0.5 atm, D=1 um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'other cases'!$K$22:$K$26</c:f>
              <c:numCache>
                <c:formatCode>0.0</c:formatCode>
                <c:ptCount val="5"/>
                <c:pt idx="0">
                  <c:v>19.664727173497301</c:v>
                </c:pt>
                <c:pt idx="1">
                  <c:v>196.71415773920299</c:v>
                </c:pt>
                <c:pt idx="2">
                  <c:v>2067.24053157035</c:v>
                </c:pt>
                <c:pt idx="3">
                  <c:v>4758.4551384439701</c:v>
                </c:pt>
                <c:pt idx="4">
                  <c:v>29142.3694099817</c:v>
                </c:pt>
              </c:numCache>
            </c:numRef>
          </c:xVal>
          <c:yVal>
            <c:numRef>
              <c:f>'other cases'!$L$22:$L$26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495-4F0A-A41E-A8281211B88B}"/>
            </c:ext>
          </c:extLst>
        </c:ser>
        <c:ser>
          <c:idx val="7"/>
          <c:order val="6"/>
          <c:tx>
            <c:v>lattice, P=0.95 atm, D=0.5 um</c:v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cases'!$K$32:$K$36</c:f>
              <c:numCache>
                <c:formatCode>0.0</c:formatCode>
                <c:ptCount val="5"/>
                <c:pt idx="0">
                  <c:v>95.136402313371804</c:v>
                </c:pt>
                <c:pt idx="1">
                  <c:v>891.58215568092896</c:v>
                </c:pt>
                <c:pt idx="2">
                  <c:v>8947.4989881590609</c:v>
                </c:pt>
                <c:pt idx="3">
                  <c:v>21464.884327054599</c:v>
                </c:pt>
                <c:pt idx="4">
                  <c:v>141027.997323783</c:v>
                </c:pt>
              </c:numCache>
            </c:numRef>
          </c:xVal>
          <c:yVal>
            <c:numRef>
              <c:f>'other cases'!$L$32:$L$36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495-4F0A-A41E-A8281211B88B}"/>
            </c:ext>
          </c:extLst>
        </c:ser>
        <c:ser>
          <c:idx val="8"/>
          <c:order val="7"/>
          <c:tx>
            <c:v>lattice, P=0.75 atm, D=0.5 um</c:v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cases'!$K$37:$K$41</c:f>
              <c:numCache>
                <c:formatCode>0.0</c:formatCode>
                <c:ptCount val="5"/>
                <c:pt idx="0">
                  <c:v>144.48718687542299</c:v>
                </c:pt>
                <c:pt idx="1">
                  <c:v>1433.0143599999999</c:v>
                </c:pt>
                <c:pt idx="2">
                  <c:v>14674.551554096601</c:v>
                </c:pt>
                <c:pt idx="3">
                  <c:v>34112.294115534503</c:v>
                </c:pt>
                <c:pt idx="4">
                  <c:v>202542.36202835001</c:v>
                </c:pt>
              </c:numCache>
            </c:numRef>
          </c:xVal>
          <c:yVal>
            <c:numRef>
              <c:f>'other cases'!$L$37:$L$41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495-4F0A-A41E-A8281211B88B}"/>
            </c:ext>
          </c:extLst>
        </c:ser>
        <c:ser>
          <c:idx val="9"/>
          <c:order val="8"/>
          <c:tx>
            <c:v>lattice, P=0.5 atm, D=0.5 um</c:v>
          </c:tx>
          <c:spPr>
            <a:ln w="19050" cap="rnd">
              <a:solidFill>
                <a:schemeClr val="accent4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cases'!$K$42:$K$46</c:f>
              <c:numCache>
                <c:formatCode>0.0</c:formatCode>
                <c:ptCount val="5"/>
                <c:pt idx="0">
                  <c:v>171.93284861688099</c:v>
                </c:pt>
                <c:pt idx="1">
                  <c:v>1691.9695114762201</c:v>
                </c:pt>
                <c:pt idx="2">
                  <c:v>17884.015710969601</c:v>
                </c:pt>
                <c:pt idx="3">
                  <c:v>41316.978111486998</c:v>
                </c:pt>
                <c:pt idx="4">
                  <c:v>236210.637340427</c:v>
                </c:pt>
              </c:numCache>
            </c:numRef>
          </c:xVal>
          <c:yVal>
            <c:numRef>
              <c:f>'other cases'!$L$42:$L$46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495-4F0A-A41E-A8281211B88B}"/>
            </c:ext>
          </c:extLst>
        </c:ser>
        <c:ser>
          <c:idx val="0"/>
          <c:order val="9"/>
          <c:tx>
            <c:v>lattice, P=0.95 atm, D=1 um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'other cases'!$K$47:$K$51</c:f>
              <c:numCache>
                <c:formatCode>0.0</c:formatCode>
                <c:ptCount val="5"/>
                <c:pt idx="0">
                  <c:v>45.9971259425281</c:v>
                </c:pt>
                <c:pt idx="1">
                  <c:v>434.16176254921203</c:v>
                </c:pt>
                <c:pt idx="2">
                  <c:v>4183.3323574946799</c:v>
                </c:pt>
                <c:pt idx="3">
                  <c:v>11118.3795288334</c:v>
                </c:pt>
                <c:pt idx="4">
                  <c:v>69287.989518915303</c:v>
                </c:pt>
              </c:numCache>
            </c:numRef>
          </c:xVal>
          <c:yVal>
            <c:numRef>
              <c:f>'other cases'!$L$47:$L$51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495-4F0A-A41E-A8281211B88B}"/>
            </c:ext>
          </c:extLst>
        </c:ser>
        <c:ser>
          <c:idx val="11"/>
          <c:order val="10"/>
          <c:tx>
            <c:v>lattice, P=0.75 atm, D=1 um</c:v>
          </c:tx>
          <c:spPr>
            <a:ln w="19050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cases'!$K$52:$K$56</c:f>
              <c:numCache>
                <c:formatCode>0.0</c:formatCode>
                <c:ptCount val="5"/>
                <c:pt idx="0">
                  <c:v>73.032288891129198</c:v>
                </c:pt>
                <c:pt idx="1">
                  <c:v>707.30459090855504</c:v>
                </c:pt>
                <c:pt idx="2">
                  <c:v>7265.8496675677998</c:v>
                </c:pt>
                <c:pt idx="3">
                  <c:v>16221.6039634386</c:v>
                </c:pt>
                <c:pt idx="4">
                  <c:v>101620.37779358499</c:v>
                </c:pt>
              </c:numCache>
            </c:numRef>
          </c:xVal>
          <c:yVal>
            <c:numRef>
              <c:f>'other cases'!$L$52:$L$56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495-4F0A-A41E-A8281211B88B}"/>
            </c:ext>
          </c:extLst>
        </c:ser>
        <c:ser>
          <c:idx val="10"/>
          <c:order val="11"/>
          <c:tx>
            <c:v>lattice, P=0.5 atm, D=1 um</c:v>
          </c:tx>
          <c:spPr>
            <a:ln w="19050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'other cases'!$K$57:$K$61</c:f>
              <c:numCache>
                <c:formatCode>0.0</c:formatCode>
                <c:ptCount val="5"/>
                <c:pt idx="0">
                  <c:v>86.090376575828401</c:v>
                </c:pt>
                <c:pt idx="1">
                  <c:v>842.46678938790797</c:v>
                </c:pt>
                <c:pt idx="2">
                  <c:v>8754.9392336751298</c:v>
                </c:pt>
                <c:pt idx="3">
                  <c:v>20559.968253395</c:v>
                </c:pt>
                <c:pt idx="4">
                  <c:v>118301.69245002</c:v>
                </c:pt>
              </c:numCache>
            </c:numRef>
          </c:xVal>
          <c:yVal>
            <c:numRef>
              <c:f>'other cases'!$L$57:$L$61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495-4F0A-A41E-A8281211B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29471"/>
        <c:axId val="746229951"/>
      </c:scatterChart>
      <c:valAx>
        <c:axId val="74622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Current density [A/m2]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746229951"/>
        <c:crosses val="autoZero"/>
        <c:crossBetween val="midCat"/>
      </c:valAx>
      <c:valAx>
        <c:axId val="74622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ans Serif" panose="02000603000000000000" pitchFamily="2" charset="0"/>
                    <a:ea typeface="CMU Sans Serif" panose="02000603000000000000" pitchFamily="2" charset="0"/>
                    <a:cs typeface="CMU Sans Serif" panose="02000603000000000000" pitchFamily="2" charset="0"/>
                  </a:defRPr>
                </a:pPr>
                <a:r>
                  <a:rPr lang="en-US"/>
                  <a:t>Activation overpotential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ans Serif" panose="02000603000000000000" pitchFamily="2" charset="0"/>
                  <a:ea typeface="CMU Sans Serif" panose="02000603000000000000" pitchFamily="2" charset="0"/>
                  <a:cs typeface="CMU Sans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ans Serif" panose="02000603000000000000" pitchFamily="2" charset="0"/>
                <a:ea typeface="CMU Sans Serif" panose="02000603000000000000" pitchFamily="2" charset="0"/>
                <a:cs typeface="CMU Sans Serif" panose="02000603000000000000" pitchFamily="2" charset="0"/>
              </a:defRPr>
            </a:pPr>
            <a:endParaRPr lang="en-US"/>
          </a:p>
        </c:txPr>
        <c:crossAx val="746229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555555555555551"/>
          <c:y val="0.14197374176912098"/>
          <c:w val="0.37777777777777777"/>
          <c:h val="0.81141041580328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MU Sans Serif" panose="02000603000000000000" pitchFamily="2" charset="0"/>
              <a:ea typeface="CMU Sans Serif" panose="02000603000000000000" pitchFamily="2" charset="0"/>
              <a:cs typeface="CMU Sans Serif" panose="020006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ans Serif" panose="02000603000000000000" pitchFamily="2" charset="0"/>
          <a:ea typeface="CMU Sans Serif" panose="02000603000000000000" pitchFamily="2" charset="0"/>
          <a:cs typeface="CMU Sans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PG 0.5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cases'!$K$2:$K$6</c:f>
              <c:numCache>
                <c:formatCode>General</c:formatCode>
                <c:ptCount val="5"/>
                <c:pt idx="0">
                  <c:v>2.19866743331715E-3</c:v>
                </c:pt>
                <c:pt idx="1">
                  <c:v>2.19464330395269E-2</c:v>
                </c:pt>
                <c:pt idx="2">
                  <c:v>0.235772661916475</c:v>
                </c:pt>
                <c:pt idx="3">
                  <c:v>0.60137084379309602</c:v>
                </c:pt>
                <c:pt idx="4">
                  <c:v>4.0242290002913101</c:v>
                </c:pt>
              </c:numCache>
            </c:numRef>
          </c:xVal>
          <c:yVal>
            <c:numRef>
              <c:f>'new cases'!$L$2:$L$6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21-4456-8FB5-44A973D522CC}"/>
            </c:ext>
          </c:extLst>
        </c:ser>
        <c:ser>
          <c:idx val="1"/>
          <c:order val="1"/>
          <c:tx>
            <c:v>PG1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cases'!$K$32:$K$36</c:f>
              <c:numCache>
                <c:formatCode>General</c:formatCode>
                <c:ptCount val="5"/>
                <c:pt idx="0">
                  <c:v>6.6530609635945097E-4</c:v>
                </c:pt>
                <c:pt idx="1">
                  <c:v>6.8455737440007592E-3</c:v>
                </c:pt>
                <c:pt idx="2">
                  <c:v>7.8910027368777197E-2</c:v>
                </c:pt>
                <c:pt idx="3">
                  <c:v>0.22347364950835699</c:v>
                </c:pt>
                <c:pt idx="4">
                  <c:v>2.0246142186029599</c:v>
                </c:pt>
              </c:numCache>
            </c:numRef>
          </c:xVal>
          <c:yVal>
            <c:numRef>
              <c:f>'new cases'!$L$2:$L$6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21-4456-8FB5-44A973D52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86656"/>
        <c:axId val="525523624"/>
      </c:scatterChart>
      <c:valAx>
        <c:axId val="5390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density [A/cm2]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23624"/>
        <c:crosses val="autoZero"/>
        <c:crossBetween val="midCat"/>
      </c:valAx>
      <c:valAx>
        <c:axId val="5255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Activation overpotential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14625878961933"/>
          <c:y val="7.5808544765237684E-2"/>
          <c:w val="0.23059457114717494"/>
          <c:h val="0.12153105861767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'new cases'!$K$47:$K$51</c:f>
              <c:numCache>
                <c:formatCode>General</c:formatCode>
                <c:ptCount val="5"/>
                <c:pt idx="0">
                  <c:v>2.6583799483054301E-3</c:v>
                </c:pt>
                <c:pt idx="1">
                  <c:v>2.5261880560705E-2</c:v>
                </c:pt>
                <c:pt idx="2">
                  <c:v>0.274996484306815</c:v>
                </c:pt>
                <c:pt idx="3">
                  <c:v>0.66095297502026196</c:v>
                </c:pt>
                <c:pt idx="4">
                  <c:v>4.1467142902883003</c:v>
                </c:pt>
              </c:numCache>
            </c:numRef>
          </c:xVal>
          <c:yVal>
            <c:numRef>
              <c:f>'new cases'!$L$2:$L$6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C-45F3-80A0-5B66010821C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'new cases'!$K$52:$K$56</c:f>
              <c:numCache>
                <c:formatCode>General</c:formatCode>
                <c:ptCount val="5"/>
                <c:pt idx="0">
                  <c:v>4.0312089210839805E-3</c:v>
                </c:pt>
                <c:pt idx="1">
                  <c:v>4.48170853683105E-2</c:v>
                </c:pt>
                <c:pt idx="2">
                  <c:v>0.45225980139497296</c:v>
                </c:pt>
                <c:pt idx="3">
                  <c:v>1.12127913197136</c:v>
                </c:pt>
                <c:pt idx="4">
                  <c:v>5.7842519969197603</c:v>
                </c:pt>
              </c:numCache>
            </c:numRef>
          </c:xVal>
          <c:yVal>
            <c:numRef>
              <c:f>'new cases'!$L$7:$L$11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3C-45F3-80A0-5B66010821CB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'new cases'!$K$57:$K$61</c:f>
              <c:numCache>
                <c:formatCode>General</c:formatCode>
                <c:ptCount val="5"/>
                <c:pt idx="0">
                  <c:v>1.4684511671725301E-2</c:v>
                </c:pt>
                <c:pt idx="1">
                  <c:v>0.147268739399044</c:v>
                </c:pt>
                <c:pt idx="2">
                  <c:v>1.5434119003331901</c:v>
                </c:pt>
                <c:pt idx="3">
                  <c:v>3.5509052833409203</c:v>
                </c:pt>
                <c:pt idx="4">
                  <c:v>20.090505851506599</c:v>
                </c:pt>
              </c:numCache>
            </c:numRef>
          </c:xVal>
          <c:yVal>
            <c:numRef>
              <c:f>'new cases'!$L$12:$L$16</c:f>
              <c:numCache>
                <c:formatCode>General</c:formatCode>
                <c:ptCount val="5"/>
                <c:pt idx="0">
                  <c:v>-1E-3</c:v>
                </c:pt>
                <c:pt idx="1">
                  <c:v>-0.01</c:v>
                </c:pt>
                <c:pt idx="2">
                  <c:v>-0.1</c:v>
                </c:pt>
                <c:pt idx="3">
                  <c:v>-0.2</c:v>
                </c:pt>
                <c:pt idx="4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3C-45F3-80A0-5B6601082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86656"/>
        <c:axId val="525523624"/>
      </c:scatterChart>
      <c:valAx>
        <c:axId val="5390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Current density [A/cm</a:t>
                </a:r>
                <a:r>
                  <a:rPr lang="en-GB" baseline="30000"/>
                  <a:t>2</a:t>
                </a:r>
                <a:r>
                  <a:rPr lang="en-GB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25523624"/>
        <c:crosses val="autoZero"/>
        <c:crossBetween val="midCat"/>
      </c:valAx>
      <c:valAx>
        <c:axId val="5255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Activation overpotential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5390866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cases'!$K$65:$K$68</c:f>
              <c:numCache>
                <c:formatCode>General</c:formatCode>
                <c:ptCount val="4"/>
                <c:pt idx="0">
                  <c:v>2.7718858713567898E-2</c:v>
                </c:pt>
                <c:pt idx="1">
                  <c:v>0.283871328304037</c:v>
                </c:pt>
                <c:pt idx="2">
                  <c:v>0.64690034406893604</c:v>
                </c:pt>
                <c:pt idx="3">
                  <c:v>4.1339520184823604</c:v>
                </c:pt>
              </c:numCache>
            </c:numRef>
          </c:xVal>
          <c:yVal>
            <c:numRef>
              <c:f>'new cases'!$L$65:$L$68</c:f>
              <c:numCache>
                <c:formatCode>General</c:formatCode>
                <c:ptCount val="4"/>
                <c:pt idx="0">
                  <c:v>-0.01</c:v>
                </c:pt>
                <c:pt idx="1">
                  <c:v>-0.1</c:v>
                </c:pt>
                <c:pt idx="2">
                  <c:v>-0.2</c:v>
                </c:pt>
                <c:pt idx="3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E9-426A-82D9-DF971C0DCF0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cases'!$K$69:$K$72</c:f>
              <c:numCache>
                <c:formatCode>General</c:formatCode>
                <c:ptCount val="4"/>
                <c:pt idx="0">
                  <c:v>9.0237302471240701E-3</c:v>
                </c:pt>
                <c:pt idx="1">
                  <c:v>9.2077661774475905E-2</c:v>
                </c:pt>
                <c:pt idx="2">
                  <c:v>0.21971583089354499</c:v>
                </c:pt>
                <c:pt idx="3">
                  <c:v>1.4874407286559101</c:v>
                </c:pt>
              </c:numCache>
            </c:numRef>
          </c:xVal>
          <c:yVal>
            <c:numRef>
              <c:f>'new cases'!$L$69:$L$72</c:f>
              <c:numCache>
                <c:formatCode>General</c:formatCode>
                <c:ptCount val="4"/>
                <c:pt idx="0">
                  <c:v>-0.01</c:v>
                </c:pt>
                <c:pt idx="1">
                  <c:v>-0.1</c:v>
                </c:pt>
                <c:pt idx="2">
                  <c:v>-0.2</c:v>
                </c:pt>
                <c:pt idx="3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E9-426A-82D9-DF971C0DCF0F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cases'!$K$73:$K$76</c:f>
              <c:numCache>
                <c:formatCode>General</c:formatCode>
                <c:ptCount val="4"/>
                <c:pt idx="0">
                  <c:v>2.0806224776494498E-3</c:v>
                </c:pt>
                <c:pt idx="1">
                  <c:v>2.18573135893615E-2</c:v>
                </c:pt>
                <c:pt idx="2">
                  <c:v>4.94812167266791E-2</c:v>
                </c:pt>
                <c:pt idx="3">
                  <c:v>0.30338328110809099</c:v>
                </c:pt>
              </c:numCache>
            </c:numRef>
          </c:xVal>
          <c:yVal>
            <c:numRef>
              <c:f>'new cases'!$L$73:$L$76</c:f>
              <c:numCache>
                <c:formatCode>General</c:formatCode>
                <c:ptCount val="4"/>
                <c:pt idx="0">
                  <c:v>-0.01</c:v>
                </c:pt>
                <c:pt idx="1">
                  <c:v>-0.1</c:v>
                </c:pt>
                <c:pt idx="2">
                  <c:v>-0.2</c:v>
                </c:pt>
                <c:pt idx="3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E9-426A-82D9-DF971C0DC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354856"/>
        <c:axId val="486355216"/>
      </c:scatterChart>
      <c:valAx>
        <c:axId val="4863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Current density (A/cm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86355216"/>
        <c:crosses val="autoZero"/>
        <c:crossBetween val="midCat"/>
      </c:valAx>
      <c:valAx>
        <c:axId val="48635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GB"/>
                  <a:t>Activation overpotential</a:t>
                </a:r>
                <a:r>
                  <a:rPr lang="en-GB" baseline="0"/>
                  <a:t> (V)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8635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cases'!$Q$59:$Q$63</c:f>
              <c:numCache>
                <c:formatCode>General</c:formatCode>
                <c:ptCount val="5"/>
                <c:pt idx="0">
                  <c:v>311.97000000000003</c:v>
                </c:pt>
                <c:pt idx="1">
                  <c:v>444.55</c:v>
                </c:pt>
                <c:pt idx="2">
                  <c:v>523.95000000000005</c:v>
                </c:pt>
                <c:pt idx="3">
                  <c:v>600.58000000000004</c:v>
                </c:pt>
                <c:pt idx="4">
                  <c:v>630.12</c:v>
                </c:pt>
              </c:numCache>
            </c:numRef>
          </c:xVal>
          <c:yVal>
            <c:numRef>
              <c:f>'new cases'!$R$59:$R$63</c:f>
              <c:numCache>
                <c:formatCode>General</c:formatCode>
                <c:ptCount val="5"/>
                <c:pt idx="0">
                  <c:v>7.7216925273750805</c:v>
                </c:pt>
                <c:pt idx="1">
                  <c:v>4.1467142902883003</c:v>
                </c:pt>
                <c:pt idx="2">
                  <c:v>2.7179470519848099</c:v>
                </c:pt>
                <c:pt idx="3">
                  <c:v>2.0246142186029599</c:v>
                </c:pt>
                <c:pt idx="4">
                  <c:v>1.4415389607481099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E-454B-B424-DFA82CF5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911344"/>
        <c:axId val="736911704"/>
      </c:scatterChart>
      <c:valAx>
        <c:axId val="736911344"/>
        <c:scaling>
          <c:orientation val="minMax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1704"/>
        <c:crosses val="autoZero"/>
        <c:crossBetween val="midCat"/>
      </c:valAx>
      <c:valAx>
        <c:axId val="73691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91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536713</xdr:colOff>
      <xdr:row>0</xdr:row>
      <xdr:rowOff>0</xdr:rowOff>
    </xdr:from>
    <xdr:to>
      <xdr:col>29</xdr:col>
      <xdr:colOff>74963</xdr:colOff>
      <xdr:row>144</xdr:row>
      <xdr:rowOff>99392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34AA3-BD97-BA36-8E64-C775BE314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543599</xdr:colOff>
      <xdr:row>109</xdr:row>
      <xdr:rowOff>96007</xdr:rowOff>
    </xdr:from>
    <xdr:to>
      <xdr:col>15</xdr:col>
      <xdr:colOff>84267</xdr:colOff>
      <xdr:row>122</xdr:row>
      <xdr:rowOff>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CFF85-E149-489F-8697-3004BAF29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347868</xdr:colOff>
      <xdr:row>152</xdr:row>
      <xdr:rowOff>56323</xdr:rowOff>
    </xdr:from>
    <xdr:to>
      <xdr:col>17</xdr:col>
      <xdr:colOff>314738</xdr:colOff>
      <xdr:row>166</xdr:row>
      <xdr:rowOff>127552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3B7749-B7D6-A8CE-06D8-095AB30DD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602974</xdr:colOff>
      <xdr:row>22</xdr:row>
      <xdr:rowOff>86141</xdr:rowOff>
    </xdr:from>
    <xdr:to>
      <xdr:col>27</xdr:col>
      <xdr:colOff>8283</xdr:colOff>
      <xdr:row>112</xdr:row>
      <xdr:rowOff>6626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C33FD-A469-4728-A1A0-18211E17C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</xdr:colOff>
      <xdr:row>4</xdr:row>
      <xdr:rowOff>32385</xdr:rowOff>
    </xdr:from>
    <xdr:to>
      <xdr:col>26</xdr:col>
      <xdr:colOff>280035</xdr:colOff>
      <xdr:row>23</xdr:row>
      <xdr:rowOff>32385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61F489-4A02-49A5-ED9F-0863B75C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434703</xdr:colOff>
      <xdr:row>0</xdr:row>
      <xdr:rowOff>175575</xdr:rowOff>
    </xdr:from>
    <xdr:to>
      <xdr:col>20</xdr:col>
      <xdr:colOff>395307</xdr:colOff>
      <xdr:row>15</xdr:row>
      <xdr:rowOff>69558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2D708-BB5B-6092-CD62-D6097FD58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64357</xdr:colOff>
      <xdr:row>34</xdr:row>
      <xdr:rowOff>47790</xdr:rowOff>
    </xdr:from>
    <xdr:to>
      <xdr:col>20</xdr:col>
      <xdr:colOff>323414</xdr:colOff>
      <xdr:row>48</xdr:row>
      <xdr:rowOff>115707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E8B57-38DD-407A-9CBC-21E4228DD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493148</xdr:colOff>
      <xdr:row>67</xdr:row>
      <xdr:rowOff>35036</xdr:rowOff>
    </xdr:from>
    <xdr:to>
      <xdr:col>20</xdr:col>
      <xdr:colOff>302648</xdr:colOff>
      <xdr:row>80</xdr:row>
      <xdr:rowOff>89204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D5175-0D2F-495D-A8C7-90D003B6C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478733</xdr:colOff>
      <xdr:row>42</xdr:row>
      <xdr:rowOff>90446</xdr:rowOff>
    </xdr:from>
    <xdr:to>
      <xdr:col>21</xdr:col>
      <xdr:colOff>156954</xdr:colOff>
      <xdr:row>56</xdr:row>
      <xdr:rowOff>165238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3FB06A-ABB0-A612-1359-3268635A9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57D43-60E2-4EAF-A301-80E4EC0A9B53}" name="Table1" displayName="Table1" ref="A1:I136" totalsRowShown="0">
  <autoFilter ref="A1:I136" xr:uid="{F7657D43-60E2-4EAF-A301-80E4EC0A9B53}">
    <filterColumn colId="3">
      <filters>
        <filter val="97"/>
      </filters>
    </filterColumn>
    <filterColumn colId="4">
      <filters>
        <filter val="1000"/>
      </filters>
    </filterColumn>
  </autoFilter>
  <tableColumns count="9">
    <tableColumn id="1" xr3:uid="{427C23C5-D812-4FA9-B13E-3CFB16008CC5}" name="ref."/>
    <tableColumn id="8" xr3:uid="{A9646F6A-ABDC-4BC2-A6B9-BA12B04B2259}" name="pore size"/>
    <tableColumn id="7" xr3:uid="{13796883-B3BD-4C97-846E-0636CCA5B982}" name="dx [nm]"/>
    <tableColumn id="2" xr3:uid="{723B159C-7173-4D12-AE60-9146587B5B4C}" name="H2 [%]"/>
    <tableColumn id="3" xr3:uid="{560F87F4-225E-4570-9FC9-64EC9365EB57}" name="T [C]"/>
    <tableColumn id="4" xr3:uid="{DC27716C-D134-4FFF-A912-993CF149D9C8}" name="I [A/cm2]" dataDxfId="9"/>
    <tableColumn id="6" xr3:uid="{FB4E7F8E-5A60-4ABC-A7CD-509D442CA586}" name="I [A/m2]" dataDxfId="8">
      <calculatedColumnFormula>Table1[[#This Row],[I '[A/cm2']]]*10000</calculatedColumnFormula>
    </tableColumn>
    <tableColumn id="5" xr3:uid="{E9F9AF34-E2FB-47AB-97B0-0BFF544769EE}" name="[V]" dataDxfId="7"/>
    <tableColumn id="9" xr3:uid="{F7E2BE3C-B299-42D5-AF1F-F7B5F86FC1DD}" name="- V [V]" dataDxfId="6">
      <calculatedColumnFormula>-Table1[[#This Row],['[V']]]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C0DFEC-EC99-4DA0-A159-6DC714600223}" name="Table2" displayName="Table2" ref="A1:Q111" totalsRowShown="0">
  <autoFilter ref="A1:Q111" xr:uid="{D5C0DFEC-EC99-4DA0-A159-6DC714600223}"/>
  <tableColumns count="17">
    <tableColumn id="1" xr3:uid="{B06FC49C-43C1-48A9-8301-42B1C4AE9F46}" name="id"/>
    <tableColumn id="2" xr3:uid="{F8A489AB-8646-4F12-BF3B-79BCACBF4A21}" name="lattice"/>
    <tableColumn id="15" xr3:uid="{86A5109D-AC83-44F7-9C51-58AAF026EC60}" name="Temp [K]"/>
    <tableColumn id="12" xr3:uid="{ED48B251-4B09-4AE9-A1EA-4A604B252035}" name="dx [nm]"/>
    <tableColumn id="13" xr3:uid="{134E33D7-D096-45D4-ABA9-C713529FD99D}" name="Length X [μm]"/>
    <tableColumn id="14" xr3:uid="{C6942FF5-7646-4C21-8C61-229DDA0297C5}" name="Length YZ [μm]"/>
    <tableColumn id="16" xr3:uid="{DF25B83C-D730-4EDC-80BD-A26670B8CB82}" name="vol frac"/>
    <tableColumn id="17" xr3:uid="{0F4729ED-E1B6-4698-9CCF-2CC8FF12B754}" name="TPBd [μm^-2]" dataDxfId="5"/>
    <tableColumn id="3" xr3:uid="{601C3CB2-E475-41A5-84C0-7836BE3D5248}" name="P Hydrogen"/>
    <tableColumn id="4" xr3:uid="{0E3D0C4C-713A-4826-A789-E14429F3883F}" name="diam [μm]"/>
    <tableColumn id="5" xr3:uid="{3D1016E1-9993-4EA8-A1D0-6524E255D4CA}" name="J [A/m2]" dataDxfId="4"/>
    <tableColumn id="6" xr3:uid="{543F56C2-E821-4ABC-9BD7-EBCD96EDFBAA}" name="eta [V]"/>
    <tableColumn id="7" xr3:uid="{6AE7A854-6B5E-49AA-B16B-DD4AFF739765}" name="a" dataDxfId="3"/>
    <tableColumn id="8" xr3:uid="{6F27071B-2F29-4191-AB6D-5F8F0F3CE6C7}" name="b" dataDxfId="2"/>
    <tableColumn id="9" xr3:uid="{22519E13-D1D2-446E-8E90-3716D424D6E1}" name="J_eq" dataDxfId="1">
      <calculatedColumnFormula>M2*(EXP(N2*-L2)-EXP(-N2*-L2))</calculatedColumnFormula>
    </tableColumn>
    <tableColumn id="10" xr3:uid="{E46EE37B-D464-435C-BF42-A2C708934853}" name="diff (%)" dataDxfId="0">
      <calculatedColumnFormula>ABS(O2-K2)/K2</calculatedColumnFormula>
    </tableColumn>
    <tableColumn id="11" xr3:uid="{976CF6A3-8946-4666-856B-D355AF55B26F}" name="legen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EBDD9A-2A76-49C8-9B76-11460DC0AA4F}" name="Table3" displayName="Table3" ref="A1:M93" totalsRowShown="0">
  <autoFilter ref="A1:M93" xr:uid="{D5EBDD9A-2A76-49C8-9B76-11460DC0AA4F}"/>
  <tableColumns count="13">
    <tableColumn id="1" xr3:uid="{304DEEE5-FA12-4DA9-91B3-EF8CFB01C622}" name="id"/>
    <tableColumn id="2" xr3:uid="{10E56465-A2AE-42DA-87DF-EA45A7B3D724}" name="structure"/>
    <tableColumn id="3" xr3:uid="{E5235C0E-6409-42DC-B45D-45D0CB73BC64}" name="dx [nm]"/>
    <tableColumn id="4" xr3:uid="{ECD0F1B8-B045-4B8E-A26B-4751FDDC499E}" name="d_ave [nm]"/>
    <tableColumn id="5" xr3:uid="{B29A2C7B-C7E3-4F2F-BFBA-77FA98D3E89E}" name="L [μm]"/>
    <tableColumn id="6" xr3:uid="{4842C919-E79A-4AAC-B8B8-D8E0BDAECCF2}" name="vol frac"/>
    <tableColumn id="12" xr3:uid="{036D0004-FF82-482B-9802-D3F637AA55A7}" name="fG [-]"/>
    <tableColumn id="7" xr3:uid="{4A15B81D-9A72-4CCF-9F07-3C4869465ECE}" name="P H2"/>
    <tableColumn id="8" xr3:uid="{B7F0C237-F371-4FF4-9653-E75E76D2DC23}" name="TPB d"/>
    <tableColumn id="9" xr3:uid="{29092293-BE74-41A6-B1C2-D49A5134A532}" name="J [A/m2]"/>
    <tableColumn id="10" xr3:uid="{1640E56E-F675-4471-8715-B66DB8082D45}" name="J [A/cm2]">
      <calculatedColumnFormula>J2/10000</calculatedColumnFormula>
    </tableColumn>
    <tableColumn id="11" xr3:uid="{FD6160F3-49FC-4330-82AE-ECCD8540E82A}" name="eta [V]"/>
    <tableColumn id="13" xr3:uid="{F8DC1D97-DC87-4164-9D3B-41A836BC2AD9}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B7DD-9C22-478A-BF54-9DACC76E654B}">
  <dimension ref="A1:N158"/>
  <sheetViews>
    <sheetView tabSelected="1" topLeftCell="I107" zoomScale="154" zoomScaleNormal="115" workbookViewId="0">
      <selection activeCell="O123" sqref="O123"/>
    </sheetView>
  </sheetViews>
  <sheetFormatPr defaultRowHeight="14.4" x14ac:dyDescent="0.3"/>
  <cols>
    <col min="1" max="1" width="14.44140625" bestFit="1" customWidth="1"/>
    <col min="2" max="2" width="11.88671875" customWidth="1"/>
    <col min="3" max="3" width="9.6640625" bestFit="1" customWidth="1"/>
    <col min="4" max="4" width="8.33203125" customWidth="1"/>
    <col min="6" max="7" width="10.88671875" style="1" customWidth="1"/>
    <col min="8" max="8" width="8.88671875" style="3"/>
    <col min="12" max="12" width="11" bestFit="1" customWidth="1"/>
    <col min="15" max="15" width="12" bestFit="1" customWidth="1"/>
  </cols>
  <sheetData>
    <row r="1" spans="1:9" x14ac:dyDescent="0.3">
      <c r="A1" t="s">
        <v>3</v>
      </c>
      <c r="B1" t="s">
        <v>16</v>
      </c>
      <c r="C1" t="s">
        <v>15</v>
      </c>
      <c r="D1" t="s">
        <v>5</v>
      </c>
      <c r="E1" t="s">
        <v>2</v>
      </c>
      <c r="F1" s="1" t="s">
        <v>0</v>
      </c>
      <c r="G1" s="1" t="s">
        <v>8</v>
      </c>
      <c r="H1" s="3" t="s">
        <v>1</v>
      </c>
      <c r="I1" s="8" t="s">
        <v>80</v>
      </c>
    </row>
    <row r="2" spans="1:9" x14ac:dyDescent="0.3">
      <c r="A2" t="s">
        <v>4</v>
      </c>
      <c r="D2">
        <v>97</v>
      </c>
      <c r="E2">
        <v>1000</v>
      </c>
      <c r="F2" s="1">
        <v>0.131780055917987</v>
      </c>
      <c r="G2" s="4">
        <f>Table1[[#This Row],[I '[A/cm2']]]*10000</f>
        <v>1317.8005591798699</v>
      </c>
      <c r="H2" s="3">
        <v>9.9876146563986808E-3</v>
      </c>
      <c r="I2">
        <f>-Table1[[#This Row],['[V']]]</f>
        <v>-9.9876146563986808E-3</v>
      </c>
    </row>
    <row r="3" spans="1:9" x14ac:dyDescent="0.3">
      <c r="A3" t="s">
        <v>4</v>
      </c>
      <c r="D3">
        <v>97</v>
      </c>
      <c r="E3">
        <v>1000</v>
      </c>
      <c r="F3" s="1">
        <v>9.2115563839701695E-2</v>
      </c>
      <c r="G3" s="4">
        <f>Table1[[#This Row],[I '[A/cm2']]]*10000</f>
        <v>921.1556383970169</v>
      </c>
      <c r="H3" s="3">
        <v>7.0045004169323501E-3</v>
      </c>
      <c r="I3">
        <f>-Table1[[#This Row],['[V']]]</f>
        <v>-7.0045004169323501E-3</v>
      </c>
    </row>
    <row r="4" spans="1:9" x14ac:dyDescent="0.3">
      <c r="A4" t="s">
        <v>4</v>
      </c>
      <c r="D4">
        <v>97</v>
      </c>
      <c r="E4">
        <v>1000</v>
      </c>
      <c r="F4" s="1">
        <v>6.5759552656104295E-2</v>
      </c>
      <c r="G4" s="4">
        <f>Table1[[#This Row],[I '[A/cm2']]]*10000</f>
        <v>657.5955265610429</v>
      </c>
      <c r="H4" s="3">
        <v>4.9806616961789304E-3</v>
      </c>
      <c r="I4">
        <f>-Table1[[#This Row],['[V']]]</f>
        <v>-4.9806616961789304E-3</v>
      </c>
    </row>
    <row r="5" spans="1:9" x14ac:dyDescent="0.3">
      <c r="A5" t="s">
        <v>4</v>
      </c>
      <c r="D5">
        <v>97</v>
      </c>
      <c r="E5">
        <v>1000</v>
      </c>
      <c r="F5" s="1">
        <v>5.28424976700839E-2</v>
      </c>
      <c r="G5" s="4">
        <f>Table1[[#This Row],[I '[A/cm2']]]*10000</f>
        <v>528.42497670083901</v>
      </c>
      <c r="H5" s="3">
        <v>3.9950335998430401E-3</v>
      </c>
      <c r="I5">
        <f>-Table1[[#This Row],['[V']]]</f>
        <v>-3.9950335998430401E-3</v>
      </c>
    </row>
    <row r="6" spans="1:9" x14ac:dyDescent="0.3">
      <c r="A6" t="s">
        <v>4</v>
      </c>
      <c r="D6">
        <v>97</v>
      </c>
      <c r="E6">
        <v>1000</v>
      </c>
      <c r="F6" s="1">
        <v>3.9534016775396003E-2</v>
      </c>
      <c r="G6" s="4">
        <f>Table1[[#This Row],[I '[A/cm2']]]*10000</f>
        <v>395.34016775396003</v>
      </c>
      <c r="H6" s="3">
        <v>2.9831265021827598E-3</v>
      </c>
      <c r="I6">
        <f>-Table1[[#This Row],['[V']]]</f>
        <v>-2.9831265021827598E-3</v>
      </c>
    </row>
    <row r="7" spans="1:9" x14ac:dyDescent="0.3">
      <c r="A7" t="s">
        <v>4</v>
      </c>
      <c r="D7">
        <v>97</v>
      </c>
      <c r="E7">
        <v>1000</v>
      </c>
      <c r="F7" s="1">
        <v>2.63560111835974E-2</v>
      </c>
      <c r="G7" s="4">
        <f>Table1[[#This Row],[I '[A/cm2']]]*10000</f>
        <v>263.560111835974</v>
      </c>
      <c r="H7" s="3">
        <v>1.9843650365428899E-3</v>
      </c>
      <c r="I7">
        <f>-Table1[[#This Row],['[V']]]</f>
        <v>-1.9843650365428899E-3</v>
      </c>
    </row>
    <row r="8" spans="1:9" x14ac:dyDescent="0.3">
      <c r="A8" t="s">
        <v>4</v>
      </c>
      <c r="D8">
        <v>97</v>
      </c>
      <c r="E8">
        <v>1000</v>
      </c>
      <c r="F8" s="1">
        <v>1.31780055917987E-2</v>
      </c>
      <c r="G8" s="4">
        <f>Table1[[#This Row],[I '[A/cm2']]]*10000</f>
        <v>131.780055917987</v>
      </c>
      <c r="H8" s="3">
        <v>9.9876146563986599E-4</v>
      </c>
      <c r="I8">
        <f>-Table1[[#This Row],['[V']]]</f>
        <v>-9.9876146563986599E-4</v>
      </c>
    </row>
    <row r="9" spans="1:9" hidden="1" x14ac:dyDescent="0.3">
      <c r="A9" t="s">
        <v>4</v>
      </c>
      <c r="D9">
        <v>97</v>
      </c>
      <c r="E9">
        <v>900</v>
      </c>
      <c r="F9" s="1">
        <v>2.6095060577819101E-2</v>
      </c>
      <c r="G9" s="4">
        <f>Table1[[#This Row],[I '[A/cm2']]]*10000</f>
        <v>260.950605778191</v>
      </c>
      <c r="H9" s="3">
        <v>9.9843895619757695E-3</v>
      </c>
      <c r="I9">
        <f>-Table1[[#This Row],['[V']]]</f>
        <v>-9.9843895619757695E-3</v>
      </c>
    </row>
    <row r="10" spans="1:9" hidden="1" x14ac:dyDescent="0.3">
      <c r="A10" t="s">
        <v>4</v>
      </c>
      <c r="D10">
        <v>97</v>
      </c>
      <c r="E10">
        <v>900</v>
      </c>
      <c r="F10" s="1">
        <v>1.8266542404473399E-2</v>
      </c>
      <c r="G10" s="4">
        <f>Table1[[#This Row],[I '[A/cm2']]]*10000</f>
        <v>182.66542404473398</v>
      </c>
      <c r="H10" s="3">
        <v>6.9851253249619801E-3</v>
      </c>
      <c r="I10">
        <f>-Table1[[#This Row],['[V']]]</f>
        <v>-6.9851253249619801E-3</v>
      </c>
    </row>
    <row r="11" spans="1:9" hidden="1" x14ac:dyDescent="0.3">
      <c r="A11" t="s">
        <v>4</v>
      </c>
      <c r="D11">
        <v>97</v>
      </c>
      <c r="E11">
        <v>900</v>
      </c>
      <c r="F11" s="1">
        <v>1.3047530288909599E-2</v>
      </c>
      <c r="G11" s="4">
        <f>Table1[[#This Row],[I '[A/cm2']]]*10000</f>
        <v>130.47530288909599</v>
      </c>
      <c r="H11" s="3">
        <v>4.9724579388826197E-3</v>
      </c>
      <c r="I11">
        <f>-Table1[[#This Row],['[V']]]</f>
        <v>-4.9724579388826197E-3</v>
      </c>
    </row>
    <row r="12" spans="1:9" hidden="1" x14ac:dyDescent="0.3">
      <c r="A12" t="s">
        <v>4</v>
      </c>
      <c r="D12">
        <v>97</v>
      </c>
      <c r="E12">
        <v>900</v>
      </c>
      <c r="F12" s="1">
        <v>1.05684995340168E-2</v>
      </c>
      <c r="G12" s="4">
        <f>Table1[[#This Row],[I '[A/cm2']]]*10000</f>
        <v>105.684995340168</v>
      </c>
      <c r="H12" s="3">
        <v>3.9858488252317598E-3</v>
      </c>
      <c r="I12">
        <f>-Table1[[#This Row],['[V']]]</f>
        <v>-3.9858488252317598E-3</v>
      </c>
    </row>
    <row r="13" spans="1:9" hidden="1" x14ac:dyDescent="0.3">
      <c r="A13" t="s">
        <v>4</v>
      </c>
      <c r="D13">
        <v>97</v>
      </c>
      <c r="E13">
        <v>900</v>
      </c>
      <c r="F13" s="1">
        <v>7.9589934762348494E-3</v>
      </c>
      <c r="G13" s="4">
        <f>Table1[[#This Row],[I '[A/cm2']]]*10000</f>
        <v>79.589934762348491</v>
      </c>
      <c r="H13" s="3">
        <v>2.9860940795605E-3</v>
      </c>
      <c r="I13">
        <f>-Table1[[#This Row],['[V']]]</f>
        <v>-2.9860940795605E-3</v>
      </c>
    </row>
    <row r="14" spans="1:9" hidden="1" x14ac:dyDescent="0.3">
      <c r="A14" t="s">
        <v>4</v>
      </c>
      <c r="D14">
        <v>97</v>
      </c>
      <c r="E14">
        <v>900</v>
      </c>
      <c r="F14" s="1">
        <v>5.2190121155638296E-3</v>
      </c>
      <c r="G14" s="4">
        <f>Table1[[#This Row],[I '[A/cm2']]]*10000</f>
        <v>52.190121155638295</v>
      </c>
      <c r="H14" s="3">
        <v>1.9863515966056702E-3</v>
      </c>
      <c r="I14">
        <f>-Table1[[#This Row],['[V']]]</f>
        <v>-1.9863515966056702E-3</v>
      </c>
    </row>
    <row r="15" spans="1:9" hidden="1" x14ac:dyDescent="0.3">
      <c r="A15" t="s">
        <v>4</v>
      </c>
      <c r="D15">
        <v>97</v>
      </c>
      <c r="E15">
        <v>900</v>
      </c>
      <c r="F15" s="1">
        <v>2.7399813606710198E-3</v>
      </c>
      <c r="G15" s="4">
        <f>Table1[[#This Row],[I '[A/cm2']]]*10000</f>
        <v>27.399813606710197</v>
      </c>
      <c r="H15" s="3">
        <v>9.7342669348113601E-4</v>
      </c>
      <c r="I15">
        <f>-Table1[[#This Row],['[V']]]</f>
        <v>-9.7342669348113601E-4</v>
      </c>
    </row>
    <row r="16" spans="1:9" hidden="1" x14ac:dyDescent="0.3">
      <c r="A16" t="s">
        <v>4</v>
      </c>
      <c r="D16">
        <v>97</v>
      </c>
      <c r="E16">
        <v>800</v>
      </c>
      <c r="F16" s="1">
        <v>1.2656104380242301E-2</v>
      </c>
      <c r="G16" s="4">
        <f>Table1[[#This Row],[I '[A/cm2']]]*10000</f>
        <v>126.56104380242301</v>
      </c>
      <c r="H16" s="3">
        <v>9.9856526217687695E-3</v>
      </c>
      <c r="I16">
        <f>-Table1[[#This Row],['[V']]]</f>
        <v>-9.9856526217687695E-3</v>
      </c>
    </row>
    <row r="17" spans="1:9" hidden="1" x14ac:dyDescent="0.3">
      <c r="A17" t="s">
        <v>4</v>
      </c>
      <c r="D17">
        <v>97</v>
      </c>
      <c r="E17">
        <v>800</v>
      </c>
      <c r="F17" s="1">
        <v>8.8723205964585296E-3</v>
      </c>
      <c r="G17" s="4">
        <f>Table1[[#This Row],[I '[A/cm2']]]*10000</f>
        <v>88.72320596458529</v>
      </c>
      <c r="H17" s="3">
        <v>6.9991661352822804E-3</v>
      </c>
      <c r="I17">
        <f>-Table1[[#This Row],['[V']]]</f>
        <v>-6.9991661352822804E-3</v>
      </c>
    </row>
    <row r="18" spans="1:9" hidden="1" x14ac:dyDescent="0.3">
      <c r="A18" t="s">
        <v>4</v>
      </c>
      <c r="D18">
        <v>97</v>
      </c>
      <c r="E18">
        <v>800</v>
      </c>
      <c r="F18" s="1">
        <v>6.3932898415656999E-3</v>
      </c>
      <c r="G18" s="4">
        <f>Table1[[#This Row],[I '[A/cm2']]]*10000</f>
        <v>63.932898415657</v>
      </c>
      <c r="H18" s="3">
        <v>4.9730833374208999E-3</v>
      </c>
      <c r="I18">
        <f>-Table1[[#This Row],['[V']]]</f>
        <v>-4.9730833374208999E-3</v>
      </c>
    </row>
    <row r="19" spans="1:9" hidden="1" x14ac:dyDescent="0.3">
      <c r="A19" t="s">
        <v>4</v>
      </c>
      <c r="D19">
        <v>97</v>
      </c>
      <c r="E19">
        <v>800</v>
      </c>
      <c r="F19" s="1">
        <v>5.0885368126747498E-3</v>
      </c>
      <c r="G19" s="4">
        <f>Table1[[#This Row],[I '[A/cm2']]]*10000</f>
        <v>50.885368126747501</v>
      </c>
      <c r="H19" s="3">
        <v>3.9600480698484299E-3</v>
      </c>
      <c r="I19">
        <f>-Table1[[#This Row],['[V']]]</f>
        <v>-3.9600480698484299E-3</v>
      </c>
    </row>
    <row r="20" spans="1:9" hidden="1" x14ac:dyDescent="0.3">
      <c r="A20" t="s">
        <v>4</v>
      </c>
      <c r="D20">
        <v>97</v>
      </c>
      <c r="E20">
        <v>800</v>
      </c>
      <c r="F20" s="1">
        <v>3.9142590866728796E-3</v>
      </c>
      <c r="G20" s="4">
        <f>Table1[[#This Row],[I '[A/cm2']]]*10000</f>
        <v>39.142590866728796</v>
      </c>
      <c r="H20" s="3">
        <v>2.9733163290331902E-3</v>
      </c>
      <c r="I20">
        <f>-Table1[[#This Row],['[V']]]</f>
        <v>-2.9733163290331902E-3</v>
      </c>
    </row>
    <row r="21" spans="1:9" hidden="1" x14ac:dyDescent="0.3">
      <c r="A21" t="s">
        <v>4</v>
      </c>
      <c r="D21">
        <v>97</v>
      </c>
      <c r="E21">
        <v>800</v>
      </c>
      <c r="F21" s="1">
        <v>2.60950605778192E-3</v>
      </c>
      <c r="G21" s="4">
        <f>Table1[[#This Row],[I '[A/cm2']]]*10000</f>
        <v>26.095060577819201</v>
      </c>
      <c r="H21" s="3">
        <v>1.9865968509344099E-3</v>
      </c>
      <c r="I21">
        <f>-Table1[[#This Row],['[V']]]</f>
        <v>-1.9865968509344099E-3</v>
      </c>
    </row>
    <row r="22" spans="1:9" hidden="1" x14ac:dyDescent="0.3">
      <c r="A22" t="s">
        <v>4</v>
      </c>
      <c r="D22">
        <v>97</v>
      </c>
      <c r="E22">
        <v>800</v>
      </c>
      <c r="F22" s="1">
        <v>1.56570363466915E-3</v>
      </c>
      <c r="G22" s="4">
        <f>Table1[[#This Row],[I '[A/cm2']]]*10000</f>
        <v>15.6570363466915</v>
      </c>
      <c r="H22" s="3">
        <v>1.01301074213959E-3</v>
      </c>
      <c r="I22">
        <f>-Table1[[#This Row],['[V']]]</f>
        <v>-1.01301074213959E-3</v>
      </c>
    </row>
    <row r="23" spans="1:9" x14ac:dyDescent="0.3">
      <c r="A23" t="s">
        <v>6</v>
      </c>
      <c r="D23">
        <v>97</v>
      </c>
      <c r="E23">
        <v>1000</v>
      </c>
      <c r="F23" s="1">
        <v>0.3</v>
      </c>
      <c r="G23" s="4">
        <f>Table1[[#This Row],[I '[A/cm2']]]*10000</f>
        <v>3000</v>
      </c>
      <c r="H23" s="3">
        <v>3.67828418230563E-2</v>
      </c>
      <c r="I23">
        <f>-Table1[[#This Row],['[V']]]</f>
        <v>-3.67828418230563E-2</v>
      </c>
    </row>
    <row r="24" spans="1:9" x14ac:dyDescent="0.3">
      <c r="A24" t="s">
        <v>6</v>
      </c>
      <c r="D24">
        <v>97</v>
      </c>
      <c r="E24">
        <v>1000</v>
      </c>
      <c r="F24" s="1">
        <v>0.25</v>
      </c>
      <c r="G24" s="4">
        <f>Table1[[#This Row],[I '[A/cm2']]]*10000</f>
        <v>2500</v>
      </c>
      <c r="H24" s="3">
        <v>3.1706881143878402E-2</v>
      </c>
      <c r="I24">
        <f>-Table1[[#This Row],['[V']]]</f>
        <v>-3.1706881143878402E-2</v>
      </c>
    </row>
    <row r="25" spans="1:9" x14ac:dyDescent="0.3">
      <c r="A25" t="s">
        <v>6</v>
      </c>
      <c r="D25">
        <v>97</v>
      </c>
      <c r="E25">
        <v>1000</v>
      </c>
      <c r="F25" s="1">
        <v>0.2</v>
      </c>
      <c r="G25" s="4">
        <f>Table1[[#This Row],[I '[A/cm2']]]*10000</f>
        <v>2000</v>
      </c>
      <c r="H25" s="3">
        <v>2.68453976764968E-2</v>
      </c>
      <c r="I25">
        <f>-Table1[[#This Row],['[V']]]</f>
        <v>-2.68453976764968E-2</v>
      </c>
    </row>
    <row r="26" spans="1:9" x14ac:dyDescent="0.3">
      <c r="A26" t="s">
        <v>6</v>
      </c>
      <c r="D26">
        <v>97</v>
      </c>
      <c r="E26">
        <v>1000</v>
      </c>
      <c r="F26" s="1">
        <v>0.15</v>
      </c>
      <c r="G26" s="4">
        <f>Table1[[#This Row],[I '[A/cm2']]]*10000</f>
        <v>1500</v>
      </c>
      <c r="H26" s="3">
        <v>2.09830205540661E-2</v>
      </c>
      <c r="I26">
        <f>-Table1[[#This Row],['[V']]]</f>
        <v>-2.09830205540661E-2</v>
      </c>
    </row>
    <row r="27" spans="1:9" x14ac:dyDescent="0.3">
      <c r="A27" t="s">
        <v>6</v>
      </c>
      <c r="D27">
        <v>97</v>
      </c>
      <c r="E27">
        <v>1000</v>
      </c>
      <c r="F27" s="1">
        <v>0.1</v>
      </c>
      <c r="G27" s="4">
        <f>Table1[[#This Row],[I '[A/cm2']]]*10000</f>
        <v>1000</v>
      </c>
      <c r="H27" s="3">
        <v>1.3476318141197499E-2</v>
      </c>
      <c r="I27">
        <f>-Table1[[#This Row],['[V']]]</f>
        <v>-1.3476318141197499E-2</v>
      </c>
    </row>
    <row r="28" spans="1:9" x14ac:dyDescent="0.3">
      <c r="A28" t="s">
        <v>6</v>
      </c>
      <c r="D28">
        <v>97</v>
      </c>
      <c r="E28">
        <v>1000</v>
      </c>
      <c r="F28" s="1">
        <v>0.05</v>
      </c>
      <c r="G28" s="4">
        <f>Table1[[#This Row],[I '[A/cm2']]]*10000</f>
        <v>500</v>
      </c>
      <c r="H28" s="3">
        <v>7.1849865951742701E-3</v>
      </c>
      <c r="I28">
        <f>-Table1[[#This Row],['[V']]]</f>
        <v>-7.1849865951742701E-3</v>
      </c>
    </row>
    <row r="29" spans="1:9" hidden="1" x14ac:dyDescent="0.3">
      <c r="A29" t="s">
        <v>6</v>
      </c>
      <c r="D29">
        <v>90</v>
      </c>
      <c r="E29">
        <v>1000</v>
      </c>
      <c r="F29" s="1">
        <v>0.3</v>
      </c>
      <c r="G29" s="4">
        <f>Table1[[#This Row],[I '[A/cm2']]]*10000</f>
        <v>3000</v>
      </c>
      <c r="H29" s="3">
        <v>1.6979445933869401E-2</v>
      </c>
      <c r="I29">
        <f>-Table1[[#This Row],['[V']]]</f>
        <v>-1.6979445933869401E-2</v>
      </c>
    </row>
    <row r="30" spans="1:9" hidden="1" x14ac:dyDescent="0.3">
      <c r="A30" t="s">
        <v>6</v>
      </c>
      <c r="D30">
        <v>90</v>
      </c>
      <c r="E30">
        <v>1000</v>
      </c>
      <c r="F30" s="1">
        <v>0.25</v>
      </c>
      <c r="G30" s="4">
        <f>Table1[[#This Row],[I '[A/cm2']]]*10000</f>
        <v>2500</v>
      </c>
      <c r="H30" s="3">
        <v>1.3798033958891801E-2</v>
      </c>
      <c r="I30">
        <f>-Table1[[#This Row],['[V']]]</f>
        <v>-1.3798033958891801E-2</v>
      </c>
    </row>
    <row r="31" spans="1:9" hidden="1" x14ac:dyDescent="0.3">
      <c r="A31" t="s">
        <v>6</v>
      </c>
      <c r="D31">
        <v>90</v>
      </c>
      <c r="E31">
        <v>1000</v>
      </c>
      <c r="F31" s="1">
        <v>0.2</v>
      </c>
      <c r="G31" s="4">
        <f>Table1[[#This Row],[I '[A/cm2']]]*10000</f>
        <v>2000</v>
      </c>
      <c r="H31" s="3">
        <v>1.12243074173368E-2</v>
      </c>
      <c r="I31">
        <f>-Table1[[#This Row],['[V']]]</f>
        <v>-1.12243074173368E-2</v>
      </c>
    </row>
    <row r="32" spans="1:9" hidden="1" x14ac:dyDescent="0.3">
      <c r="A32" t="s">
        <v>6</v>
      </c>
      <c r="D32">
        <v>90</v>
      </c>
      <c r="E32">
        <v>1000</v>
      </c>
      <c r="F32" s="1">
        <v>0.15</v>
      </c>
      <c r="G32" s="4">
        <f>Table1[[#This Row],[I '[A/cm2']]]*10000</f>
        <v>1500</v>
      </c>
      <c r="H32" s="3">
        <v>9.8302055406613003E-3</v>
      </c>
      <c r="I32">
        <f>-Table1[[#This Row],['[V']]]</f>
        <v>-9.8302055406613003E-3</v>
      </c>
    </row>
    <row r="33" spans="1:9" hidden="1" x14ac:dyDescent="0.3">
      <c r="A33" t="s">
        <v>6</v>
      </c>
      <c r="D33">
        <v>90</v>
      </c>
      <c r="E33">
        <v>1000</v>
      </c>
      <c r="F33" s="1">
        <v>0.1</v>
      </c>
      <c r="G33" s="4">
        <f>Table1[[#This Row],[I '[A/cm2']]]*10000</f>
        <v>1000</v>
      </c>
      <c r="H33" s="3">
        <v>6.2913315460232299E-3</v>
      </c>
      <c r="I33">
        <f>-Table1[[#This Row],['[V']]]</f>
        <v>-6.2913315460232299E-3</v>
      </c>
    </row>
    <row r="34" spans="1:9" hidden="1" x14ac:dyDescent="0.3">
      <c r="A34" t="s">
        <v>6</v>
      </c>
      <c r="D34">
        <v>90</v>
      </c>
      <c r="E34">
        <v>1000</v>
      </c>
      <c r="F34" s="1">
        <v>0.05</v>
      </c>
      <c r="G34" s="4">
        <f>Table1[[#This Row],[I '[A/cm2']]]*10000</f>
        <v>500</v>
      </c>
      <c r="H34" s="3">
        <v>3.3601429848078498E-3</v>
      </c>
      <c r="I34">
        <f>-Table1[[#This Row],['[V']]]</f>
        <v>-3.3601429848078498E-3</v>
      </c>
    </row>
    <row r="35" spans="1:9" hidden="1" x14ac:dyDescent="0.3">
      <c r="A35" t="s">
        <v>6</v>
      </c>
      <c r="D35">
        <v>85</v>
      </c>
      <c r="E35">
        <v>1000</v>
      </c>
      <c r="F35" s="1">
        <v>0.3</v>
      </c>
      <c r="G35" s="4">
        <f>Table1[[#This Row],[I '[A/cm2']]]*10000</f>
        <v>3000</v>
      </c>
      <c r="H35" s="3">
        <v>1.55853440571939E-2</v>
      </c>
      <c r="I35">
        <f>-Table1[[#This Row],['[V']]]</f>
        <v>-1.55853440571939E-2</v>
      </c>
    </row>
    <row r="36" spans="1:9" hidden="1" x14ac:dyDescent="0.3">
      <c r="A36" t="s">
        <v>6</v>
      </c>
      <c r="D36">
        <v>85</v>
      </c>
      <c r="E36">
        <v>1000</v>
      </c>
      <c r="F36" s="1">
        <v>0.25</v>
      </c>
      <c r="G36" s="4">
        <f>Table1[[#This Row],[I '[A/cm2']]]*10000</f>
        <v>2500</v>
      </c>
      <c r="H36" s="3">
        <v>1.2582663092046399E-2</v>
      </c>
      <c r="I36">
        <f>-Table1[[#This Row],['[V']]]</f>
        <v>-1.2582663092046399E-2</v>
      </c>
    </row>
    <row r="37" spans="1:9" hidden="1" x14ac:dyDescent="0.3">
      <c r="A37" t="s">
        <v>6</v>
      </c>
      <c r="D37">
        <v>85</v>
      </c>
      <c r="E37">
        <v>1000</v>
      </c>
      <c r="F37" s="1">
        <v>0.2</v>
      </c>
      <c r="G37" s="4">
        <f>Table1[[#This Row],[I '[A/cm2']]]*10000</f>
        <v>2000</v>
      </c>
      <c r="H37" s="3">
        <v>1.047363717605E-2</v>
      </c>
      <c r="I37">
        <f>-Table1[[#This Row],['[V']]]</f>
        <v>-1.047363717605E-2</v>
      </c>
    </row>
    <row r="38" spans="1:9" hidden="1" x14ac:dyDescent="0.3">
      <c r="A38" t="s">
        <v>6</v>
      </c>
      <c r="D38">
        <v>85</v>
      </c>
      <c r="E38">
        <v>1000</v>
      </c>
      <c r="F38" s="1">
        <v>0.15</v>
      </c>
      <c r="G38" s="4">
        <f>Table1[[#This Row],[I '[A/cm2']]]*10000</f>
        <v>1500</v>
      </c>
      <c r="H38" s="3">
        <v>8.2216264521894501E-3</v>
      </c>
      <c r="I38">
        <f>-Table1[[#This Row],['[V']]]</f>
        <v>-8.2216264521894501E-3</v>
      </c>
    </row>
    <row r="39" spans="1:9" hidden="1" x14ac:dyDescent="0.3">
      <c r="A39" t="s">
        <v>6</v>
      </c>
      <c r="D39">
        <v>85</v>
      </c>
      <c r="E39">
        <v>1000</v>
      </c>
      <c r="F39" s="1">
        <v>0.1</v>
      </c>
      <c r="G39" s="4">
        <f>Table1[[#This Row],[I '[A/cm2']]]*10000</f>
        <v>1000</v>
      </c>
      <c r="H39" s="3">
        <v>6.2198391420911501E-3</v>
      </c>
      <c r="I39">
        <f>-Table1[[#This Row],['[V']]]</f>
        <v>-6.2198391420911501E-3</v>
      </c>
    </row>
    <row r="40" spans="1:9" hidden="1" x14ac:dyDescent="0.3">
      <c r="A40" t="s">
        <v>6</v>
      </c>
      <c r="D40">
        <v>85</v>
      </c>
      <c r="E40">
        <v>1000</v>
      </c>
      <c r="F40" s="1">
        <v>0.05</v>
      </c>
      <c r="G40" s="4">
        <f>Table1[[#This Row],[I '[A/cm2']]]*10000</f>
        <v>500</v>
      </c>
      <c r="H40" s="3">
        <v>3.0384271671134999E-3</v>
      </c>
      <c r="I40">
        <f>-Table1[[#This Row],['[V']]]</f>
        <v>-3.0384271671134999E-3</v>
      </c>
    </row>
    <row r="41" spans="1:9" hidden="1" x14ac:dyDescent="0.3">
      <c r="A41" t="s">
        <v>6</v>
      </c>
      <c r="D41">
        <v>80</v>
      </c>
      <c r="E41">
        <v>1000</v>
      </c>
      <c r="F41" s="1">
        <v>0.3</v>
      </c>
      <c r="G41" s="4">
        <f>Table1[[#This Row],[I '[A/cm2']]]*10000</f>
        <v>3000</v>
      </c>
      <c r="H41" s="3">
        <v>1.44772117962466E-2</v>
      </c>
      <c r="I41">
        <f>-Table1[[#This Row],['[V']]]</f>
        <v>-1.44772117962466E-2</v>
      </c>
    </row>
    <row r="42" spans="1:9" hidden="1" x14ac:dyDescent="0.3">
      <c r="A42" t="s">
        <v>6</v>
      </c>
      <c r="D42">
        <v>80</v>
      </c>
      <c r="E42">
        <v>1000</v>
      </c>
      <c r="F42" s="1">
        <v>0.25</v>
      </c>
      <c r="G42" s="4">
        <f>Table1[[#This Row],[I '[A/cm2']]]*10000</f>
        <v>2500</v>
      </c>
      <c r="H42" s="3">
        <v>1.1831992850759599E-2</v>
      </c>
      <c r="I42">
        <f>-Table1[[#This Row],['[V']]]</f>
        <v>-1.1831992850759599E-2</v>
      </c>
    </row>
    <row r="43" spans="1:9" hidden="1" x14ac:dyDescent="0.3">
      <c r="A43" t="s">
        <v>6</v>
      </c>
      <c r="D43">
        <v>80</v>
      </c>
      <c r="E43">
        <v>1000</v>
      </c>
      <c r="F43" s="1">
        <v>0.2</v>
      </c>
      <c r="G43" s="4">
        <f>Table1[[#This Row],[I '[A/cm2']]]*10000</f>
        <v>2000</v>
      </c>
      <c r="H43" s="3">
        <v>9.7229669347631796E-3</v>
      </c>
      <c r="I43">
        <f>-Table1[[#This Row],['[V']]]</f>
        <v>-9.7229669347631796E-3</v>
      </c>
    </row>
    <row r="44" spans="1:9" hidden="1" x14ac:dyDescent="0.3">
      <c r="A44" t="s">
        <v>6</v>
      </c>
      <c r="D44">
        <v>80</v>
      </c>
      <c r="E44">
        <v>1000</v>
      </c>
      <c r="F44" s="1">
        <v>0.15</v>
      </c>
      <c r="G44" s="4">
        <f>Table1[[#This Row],[I '[A/cm2']]]*10000</f>
        <v>1500</v>
      </c>
      <c r="H44" s="3">
        <v>7.7926720285969499E-3</v>
      </c>
      <c r="I44">
        <f>-Table1[[#This Row],['[V']]]</f>
        <v>-7.7926720285969499E-3</v>
      </c>
    </row>
    <row r="45" spans="1:9" hidden="1" x14ac:dyDescent="0.3">
      <c r="A45" t="s">
        <v>6</v>
      </c>
      <c r="D45">
        <v>80</v>
      </c>
      <c r="E45">
        <v>1000</v>
      </c>
      <c r="F45" s="1">
        <v>0.1</v>
      </c>
      <c r="G45" s="4">
        <f>Table1[[#This Row],[I '[A/cm2']]]*10000</f>
        <v>1000</v>
      </c>
      <c r="H45" s="3">
        <v>5.3619302949061698E-3</v>
      </c>
      <c r="I45">
        <f>-Table1[[#This Row],['[V']]]</f>
        <v>-5.3619302949061698E-3</v>
      </c>
    </row>
    <row r="46" spans="1:9" hidden="1" x14ac:dyDescent="0.3">
      <c r="A46" t="s">
        <v>6</v>
      </c>
      <c r="D46">
        <v>80</v>
      </c>
      <c r="E46">
        <v>1000</v>
      </c>
      <c r="F46" s="1">
        <v>0.05</v>
      </c>
      <c r="G46" s="4">
        <f>Table1[[#This Row],[I '[A/cm2']]]*10000</f>
        <v>500</v>
      </c>
      <c r="H46" s="3">
        <v>3.1456657730115998E-3</v>
      </c>
      <c r="I46">
        <f>-Table1[[#This Row],['[V']]]</f>
        <v>-3.1456657730115998E-3</v>
      </c>
    </row>
    <row r="47" spans="1:9" hidden="1" x14ac:dyDescent="0.3">
      <c r="A47" t="s">
        <v>6</v>
      </c>
      <c r="D47">
        <v>75</v>
      </c>
      <c r="E47">
        <v>1000</v>
      </c>
      <c r="F47" s="1">
        <v>0.3</v>
      </c>
      <c r="G47" s="4">
        <f>Table1[[#This Row],[I '[A/cm2']]]*10000</f>
        <v>3000</v>
      </c>
      <c r="H47" s="3">
        <v>1.7622877569258202E-2</v>
      </c>
      <c r="I47">
        <f>-Table1[[#This Row],['[V']]]</f>
        <v>-1.7622877569258202E-2</v>
      </c>
    </row>
    <row r="48" spans="1:9" hidden="1" x14ac:dyDescent="0.3">
      <c r="A48" t="s">
        <v>6</v>
      </c>
      <c r="D48">
        <v>75</v>
      </c>
      <c r="E48">
        <v>1000</v>
      </c>
      <c r="F48" s="1">
        <v>0.25</v>
      </c>
      <c r="G48" s="4">
        <f>Table1[[#This Row],[I '[A/cm2']]]*10000</f>
        <v>2500</v>
      </c>
      <c r="H48" s="3">
        <v>1.44772117962466E-2</v>
      </c>
      <c r="I48">
        <f>-Table1[[#This Row],['[V']]]</f>
        <v>-1.44772117962466E-2</v>
      </c>
    </row>
    <row r="49" spans="1:11" hidden="1" x14ac:dyDescent="0.3">
      <c r="A49" t="s">
        <v>6</v>
      </c>
      <c r="D49">
        <v>75</v>
      </c>
      <c r="E49">
        <v>1000</v>
      </c>
      <c r="F49" s="1">
        <v>0.2</v>
      </c>
      <c r="G49" s="4">
        <f>Table1[[#This Row],[I '[A/cm2']]]*10000</f>
        <v>2000</v>
      </c>
      <c r="H49" s="3">
        <v>1.17605004468275E-2</v>
      </c>
      <c r="I49">
        <f>-Table1[[#This Row],['[V']]]</f>
        <v>-1.17605004468275E-2</v>
      </c>
    </row>
    <row r="50" spans="1:11" hidden="1" x14ac:dyDescent="0.3">
      <c r="A50" t="s">
        <v>6</v>
      </c>
      <c r="D50">
        <v>75</v>
      </c>
      <c r="E50">
        <v>1000</v>
      </c>
      <c r="F50" s="1">
        <v>0.15</v>
      </c>
      <c r="G50" s="4">
        <f>Table1[[#This Row],[I '[A/cm2']]]*10000</f>
        <v>1500</v>
      </c>
      <c r="H50" s="3">
        <v>9.0437890974084008E-3</v>
      </c>
      <c r="I50">
        <f>-Table1[[#This Row],['[V']]]</f>
        <v>-9.0437890974084008E-3</v>
      </c>
    </row>
    <row r="51" spans="1:11" hidden="1" x14ac:dyDescent="0.3">
      <c r="A51" t="s">
        <v>6</v>
      </c>
      <c r="D51">
        <v>75</v>
      </c>
      <c r="E51">
        <v>1000</v>
      </c>
      <c r="F51" s="1">
        <v>0.1</v>
      </c>
      <c r="G51" s="4">
        <f>Table1[[#This Row],[I '[A/cm2']]]*10000</f>
        <v>1000</v>
      </c>
      <c r="H51" s="3">
        <v>6.2198391420911501E-3</v>
      </c>
      <c r="I51">
        <f>-Table1[[#This Row],['[V']]]</f>
        <v>-6.2198391420911501E-3</v>
      </c>
    </row>
    <row r="52" spans="1:11" hidden="1" x14ac:dyDescent="0.3">
      <c r="A52" t="s">
        <v>6</v>
      </c>
      <c r="D52">
        <v>75</v>
      </c>
      <c r="E52">
        <v>1000</v>
      </c>
      <c r="F52" s="1">
        <v>0.05</v>
      </c>
      <c r="G52" s="4">
        <f>Table1[[#This Row],[I '[A/cm2']]]*10000</f>
        <v>500</v>
      </c>
      <c r="H52" s="3">
        <v>3.1456657730115898E-3</v>
      </c>
      <c r="I52">
        <f>-Table1[[#This Row],['[V']]]</f>
        <v>-3.1456657730115898E-3</v>
      </c>
    </row>
    <row r="53" spans="1:11" hidden="1" x14ac:dyDescent="0.3">
      <c r="A53" t="s">
        <v>6</v>
      </c>
      <c r="D53">
        <v>70</v>
      </c>
      <c r="E53">
        <v>1000</v>
      </c>
      <c r="F53" s="1">
        <v>0.3</v>
      </c>
      <c r="G53" s="4">
        <f>Table1[[#This Row],[I '[A/cm2']]]*10000</f>
        <v>3000</v>
      </c>
      <c r="H53" s="3">
        <v>2.0446827524575498E-2</v>
      </c>
      <c r="I53">
        <f>-Table1[[#This Row],['[V']]]</f>
        <v>-2.0446827524575498E-2</v>
      </c>
    </row>
    <row r="54" spans="1:11" hidden="1" x14ac:dyDescent="0.3">
      <c r="A54" t="s">
        <v>6</v>
      </c>
      <c r="D54">
        <v>70</v>
      </c>
      <c r="E54">
        <v>1000</v>
      </c>
      <c r="F54" s="1">
        <v>0.25</v>
      </c>
      <c r="G54" s="4">
        <f>Table1[[#This Row],[I '[A/cm2']]]*10000</f>
        <v>2500</v>
      </c>
      <c r="H54" s="3">
        <v>1.53708668453976E-2</v>
      </c>
      <c r="I54">
        <f>-Table1[[#This Row],['[V']]]</f>
        <v>-1.53708668453976E-2</v>
      </c>
    </row>
    <row r="55" spans="1:11" hidden="1" x14ac:dyDescent="0.3">
      <c r="A55" t="s">
        <v>6</v>
      </c>
      <c r="D55">
        <v>70</v>
      </c>
      <c r="E55">
        <v>1000</v>
      </c>
      <c r="F55" s="1">
        <v>0.2</v>
      </c>
      <c r="G55" s="4">
        <f>Table1[[#This Row],[I '[A/cm2']]]*10000</f>
        <v>2000</v>
      </c>
      <c r="H55" s="3">
        <v>1.2582663092046399E-2</v>
      </c>
      <c r="I55">
        <f>-Table1[[#This Row],['[V']]]</f>
        <v>-1.2582663092046399E-2</v>
      </c>
    </row>
    <row r="56" spans="1:11" hidden="1" x14ac:dyDescent="0.3">
      <c r="A56" t="s">
        <v>6</v>
      </c>
      <c r="D56">
        <v>70</v>
      </c>
      <c r="E56">
        <v>1000</v>
      </c>
      <c r="F56" s="1">
        <v>0.15</v>
      </c>
      <c r="G56" s="4">
        <f>Table1[[#This Row],[I '[A/cm2']]]*10000</f>
        <v>1500</v>
      </c>
      <c r="H56" s="3">
        <v>1.01519213583556E-2</v>
      </c>
      <c r="I56">
        <f>-Table1[[#This Row],['[V']]]</f>
        <v>-1.01519213583556E-2</v>
      </c>
    </row>
    <row r="57" spans="1:11" hidden="1" x14ac:dyDescent="0.3">
      <c r="A57" t="s">
        <v>6</v>
      </c>
      <c r="D57">
        <v>70</v>
      </c>
      <c r="E57">
        <v>1000</v>
      </c>
      <c r="F57" s="1">
        <v>0.1</v>
      </c>
      <c r="G57" s="4">
        <f>Table1[[#This Row],[I '[A/cm2']]]*10000</f>
        <v>1000</v>
      </c>
      <c r="H57" s="3">
        <v>7.3637176050044698E-3</v>
      </c>
      <c r="I57">
        <f>-Table1[[#This Row],['[V']]]</f>
        <v>-7.3637176050044698E-3</v>
      </c>
    </row>
    <row r="58" spans="1:11" hidden="1" x14ac:dyDescent="0.3">
      <c r="A58" t="s">
        <v>6</v>
      </c>
      <c r="D58">
        <v>70</v>
      </c>
      <c r="E58">
        <v>1000</v>
      </c>
      <c r="F58" s="1">
        <v>0.05</v>
      </c>
      <c r="G58" s="4">
        <f>Table1[[#This Row],[I '[A/cm2']]]*10000</f>
        <v>500</v>
      </c>
      <c r="H58" s="3">
        <v>3.6461126005361902E-3</v>
      </c>
      <c r="I58">
        <f>-Table1[[#This Row],['[V']]]</f>
        <v>-3.6461126005361902E-3</v>
      </c>
    </row>
    <row r="59" spans="1:11" hidden="1" x14ac:dyDescent="0.3">
      <c r="A59" t="s">
        <v>6</v>
      </c>
      <c r="D59">
        <v>65</v>
      </c>
      <c r="E59">
        <v>1000</v>
      </c>
      <c r="F59" s="1">
        <v>0.3</v>
      </c>
      <c r="G59" s="4">
        <f>Table1[[#This Row],[I '[A/cm2']]]*10000</f>
        <v>3000</v>
      </c>
      <c r="H59" s="3">
        <v>2.3556747095621E-2</v>
      </c>
      <c r="I59">
        <f>-Table1[[#This Row],['[V']]]</f>
        <v>-2.3556747095621E-2</v>
      </c>
      <c r="K59" s="2"/>
    </row>
    <row r="60" spans="1:11" hidden="1" x14ac:dyDescent="0.3">
      <c r="A60" t="s">
        <v>6</v>
      </c>
      <c r="D60">
        <v>65</v>
      </c>
      <c r="E60">
        <v>1000</v>
      </c>
      <c r="F60" s="1">
        <v>0.25</v>
      </c>
      <c r="G60" s="4">
        <f>Table1[[#This Row],[I '[A/cm2']]]*10000</f>
        <v>2500</v>
      </c>
      <c r="H60" s="3">
        <v>1.7122430741733599E-2</v>
      </c>
      <c r="I60">
        <f>-Table1[[#This Row],['[V']]]</f>
        <v>-1.7122430741733599E-2</v>
      </c>
      <c r="K60" s="2"/>
    </row>
    <row r="61" spans="1:11" hidden="1" x14ac:dyDescent="0.3">
      <c r="A61" t="s">
        <v>6</v>
      </c>
      <c r="D61">
        <v>65</v>
      </c>
      <c r="E61">
        <v>1000</v>
      </c>
      <c r="F61" s="1">
        <v>0.2</v>
      </c>
      <c r="G61" s="4">
        <f>Table1[[#This Row],[I '[A/cm2']]]*10000</f>
        <v>2000</v>
      </c>
      <c r="H61" s="3">
        <v>1.4084003574620099E-2</v>
      </c>
      <c r="I61">
        <f>-Table1[[#This Row],['[V']]]</f>
        <v>-1.4084003574620099E-2</v>
      </c>
      <c r="K61" s="2"/>
    </row>
    <row r="62" spans="1:11" hidden="1" x14ac:dyDescent="0.3">
      <c r="A62" t="s">
        <v>6</v>
      </c>
      <c r="D62">
        <v>65</v>
      </c>
      <c r="E62">
        <v>1000</v>
      </c>
      <c r="F62" s="1">
        <v>0.15</v>
      </c>
      <c r="G62" s="4">
        <f>Table1[[#This Row],[I '[A/cm2']]]*10000</f>
        <v>1500</v>
      </c>
      <c r="H62" s="3">
        <v>1.1295799821268901E-2</v>
      </c>
      <c r="I62">
        <f>-Table1[[#This Row],['[V']]]</f>
        <v>-1.1295799821268901E-2</v>
      </c>
      <c r="K62" s="2"/>
    </row>
    <row r="63" spans="1:11" hidden="1" x14ac:dyDescent="0.3">
      <c r="A63" t="s">
        <v>6</v>
      </c>
      <c r="D63">
        <v>65</v>
      </c>
      <c r="E63">
        <v>1000</v>
      </c>
      <c r="F63" s="1">
        <v>0.1</v>
      </c>
      <c r="G63" s="4">
        <f>Table1[[#This Row],[I '[A/cm2']]]*10000</f>
        <v>1000</v>
      </c>
      <c r="H63" s="3">
        <v>8.5433422698838208E-3</v>
      </c>
      <c r="I63">
        <f>-Table1[[#This Row],['[V']]]</f>
        <v>-8.5433422698838208E-3</v>
      </c>
      <c r="K63" s="2"/>
    </row>
    <row r="64" spans="1:11" hidden="1" x14ac:dyDescent="0.3">
      <c r="A64" t="s">
        <v>6</v>
      </c>
      <c r="D64">
        <v>65</v>
      </c>
      <c r="E64">
        <v>1000</v>
      </c>
      <c r="F64" s="1">
        <v>0.05</v>
      </c>
      <c r="G64" s="4">
        <f>Table1[[#This Row],[I '[A/cm2']]]*10000</f>
        <v>500</v>
      </c>
      <c r="H64" s="3">
        <v>4.2895442359249403E-3</v>
      </c>
      <c r="I64">
        <f>-Table1[[#This Row],['[V']]]</f>
        <v>-4.2895442359249403E-3</v>
      </c>
      <c r="K64" s="2"/>
    </row>
    <row r="65" spans="1:14" hidden="1" x14ac:dyDescent="0.3">
      <c r="A65" t="s">
        <v>6</v>
      </c>
      <c r="D65">
        <v>60</v>
      </c>
      <c r="E65">
        <v>1000</v>
      </c>
      <c r="F65" s="1">
        <v>0.3</v>
      </c>
      <c r="G65" s="4">
        <f>Table1[[#This Row],[I '[A/cm2']]]*10000</f>
        <v>3000</v>
      </c>
      <c r="H65" s="3">
        <v>2.44504021447721E-2</v>
      </c>
      <c r="I65">
        <f>-Table1[[#This Row],['[V']]]</f>
        <v>-2.44504021447721E-2</v>
      </c>
    </row>
    <row r="66" spans="1:14" hidden="1" x14ac:dyDescent="0.3">
      <c r="A66" t="s">
        <v>6</v>
      </c>
      <c r="D66">
        <v>60</v>
      </c>
      <c r="E66">
        <v>1000</v>
      </c>
      <c r="F66" s="1">
        <v>0.25</v>
      </c>
      <c r="G66" s="4">
        <f>Table1[[#This Row],[I '[A/cm2']]]*10000</f>
        <v>2500</v>
      </c>
      <c r="H66" s="3">
        <v>1.8516532618409201E-2</v>
      </c>
      <c r="I66">
        <f>-Table1[[#This Row],['[V']]]</f>
        <v>-1.8516532618409201E-2</v>
      </c>
    </row>
    <row r="67" spans="1:14" hidden="1" x14ac:dyDescent="0.3">
      <c r="A67" t="s">
        <v>6</v>
      </c>
      <c r="D67">
        <v>60</v>
      </c>
      <c r="E67">
        <v>1000</v>
      </c>
      <c r="F67" s="1">
        <v>0.2</v>
      </c>
      <c r="G67" s="4">
        <f>Table1[[#This Row],[I '[A/cm2']]]*10000</f>
        <v>2000</v>
      </c>
      <c r="H67" s="3">
        <v>1.5478105451295699E-2</v>
      </c>
      <c r="I67">
        <f>-Table1[[#This Row],['[V']]]</f>
        <v>-1.5478105451295699E-2</v>
      </c>
    </row>
    <row r="68" spans="1:14" hidden="1" x14ac:dyDescent="0.3">
      <c r="A68" t="s">
        <v>6</v>
      </c>
      <c r="D68">
        <v>60</v>
      </c>
      <c r="E68">
        <v>1000</v>
      </c>
      <c r="F68" s="1">
        <v>0.15</v>
      </c>
      <c r="G68" s="4">
        <f>Table1[[#This Row],[I '[A/cm2']]]*10000</f>
        <v>1500</v>
      </c>
      <c r="H68" s="3">
        <v>1.22966934763181E-2</v>
      </c>
      <c r="I68">
        <f>-Table1[[#This Row],['[V']]]</f>
        <v>-1.22966934763181E-2</v>
      </c>
    </row>
    <row r="69" spans="1:14" hidden="1" x14ac:dyDescent="0.3">
      <c r="A69" t="s">
        <v>6</v>
      </c>
      <c r="D69">
        <v>60</v>
      </c>
      <c r="E69">
        <v>1000</v>
      </c>
      <c r="F69" s="1">
        <v>0.1</v>
      </c>
      <c r="G69" s="4">
        <f>Table1[[#This Row],[I '[A/cm2']]]*10000</f>
        <v>1000</v>
      </c>
      <c r="H69" s="3">
        <v>8.5075960679177696E-3</v>
      </c>
      <c r="I69">
        <f>-Table1[[#This Row],['[V']]]</f>
        <v>-8.5075960679177696E-3</v>
      </c>
    </row>
    <row r="70" spans="1:14" hidden="1" x14ac:dyDescent="0.3">
      <c r="A70" t="s">
        <v>6</v>
      </c>
      <c r="D70">
        <v>60</v>
      </c>
      <c r="E70">
        <v>1000</v>
      </c>
      <c r="F70" s="1">
        <v>0.05</v>
      </c>
      <c r="G70" s="4">
        <f>Table1[[#This Row],[I '[A/cm2']]]*10000</f>
        <v>500</v>
      </c>
      <c r="H70" s="3">
        <v>4.71849865951743E-3</v>
      </c>
      <c r="I70">
        <f>-Table1[[#This Row],['[V']]]</f>
        <v>-4.71849865951743E-3</v>
      </c>
    </row>
    <row r="71" spans="1:14" x14ac:dyDescent="0.3">
      <c r="A71" t="s">
        <v>7</v>
      </c>
      <c r="D71">
        <v>97</v>
      </c>
      <c r="E71">
        <v>1000</v>
      </c>
      <c r="F71" s="1">
        <v>5.8026754607986099E-2</v>
      </c>
      <c r="G71" s="4">
        <f>Table1[[#This Row],[I '[A/cm2']]]*10000</f>
        <v>580.26754607986095</v>
      </c>
      <c r="H71" s="3">
        <v>1.49295774647887E-2</v>
      </c>
      <c r="I71">
        <f>-Table1[[#This Row],['[V']]]</f>
        <v>-1.49295774647887E-2</v>
      </c>
      <c r="K71" s="9"/>
      <c r="L71" s="9"/>
      <c r="N71" s="9"/>
    </row>
    <row r="72" spans="1:14" x14ac:dyDescent="0.3">
      <c r="A72" t="s">
        <v>7</v>
      </c>
      <c r="D72">
        <v>97</v>
      </c>
      <c r="E72">
        <v>1000</v>
      </c>
      <c r="F72" s="1">
        <v>0.10987497394515</v>
      </c>
      <c r="G72" s="4">
        <f>Table1[[#This Row],[I '[A/cm2']]]*10000</f>
        <v>1098.7497394515001</v>
      </c>
      <c r="H72" s="3">
        <v>2.2676056338028199E-2</v>
      </c>
      <c r="I72">
        <f>-Table1[[#This Row],['[V']]]</f>
        <v>-2.2676056338028199E-2</v>
      </c>
      <c r="K72" s="9"/>
      <c r="L72" s="9"/>
      <c r="N72" s="9"/>
    </row>
    <row r="73" spans="1:14" x14ac:dyDescent="0.3">
      <c r="A73" t="s">
        <v>7</v>
      </c>
      <c r="D73">
        <v>97</v>
      </c>
      <c r="E73">
        <v>1000</v>
      </c>
      <c r="F73" s="1">
        <v>0.154850296280856</v>
      </c>
      <c r="G73" s="4">
        <f>Table1[[#This Row],[I '[A/cm2']]]*10000</f>
        <v>1548.5029628085601</v>
      </c>
      <c r="H73" s="3">
        <v>3.0140845070422601E-2</v>
      </c>
      <c r="I73">
        <f>-Table1[[#This Row],['[V']]]</f>
        <v>-3.0140845070422601E-2</v>
      </c>
      <c r="K73" s="9"/>
      <c r="L73" s="9"/>
      <c r="N73" s="9"/>
    </row>
    <row r="74" spans="1:14" x14ac:dyDescent="0.3">
      <c r="A74" t="s">
        <v>7</v>
      </c>
      <c r="D74">
        <v>97</v>
      </c>
      <c r="E74">
        <v>1000</v>
      </c>
      <c r="F74" s="1">
        <v>0.20271491528451802</v>
      </c>
      <c r="G74" s="4">
        <f>Table1[[#This Row],[I '[A/cm2']]]*10000</f>
        <v>2027.1491528451802</v>
      </c>
      <c r="H74" s="3">
        <v>3.4929577464788801E-2</v>
      </c>
      <c r="I74">
        <f>-Table1[[#This Row],['[V']]]</f>
        <v>-3.4929577464788801E-2</v>
      </c>
      <c r="K74" s="9"/>
      <c r="L74" s="9"/>
      <c r="N74" s="9"/>
    </row>
    <row r="75" spans="1:14" x14ac:dyDescent="0.3">
      <c r="A75" t="s">
        <v>7</v>
      </c>
      <c r="D75">
        <v>97</v>
      </c>
      <c r="E75">
        <v>1000</v>
      </c>
      <c r="F75" s="1">
        <v>0.246877884644016</v>
      </c>
      <c r="G75" s="4">
        <f>Table1[[#This Row],[I '[A/cm2']]]*10000</f>
        <v>2468.7788464401601</v>
      </c>
      <c r="H75" s="3">
        <v>3.9436619718309897E-2</v>
      </c>
      <c r="I75">
        <f>-Table1[[#This Row],['[V']]]</f>
        <v>-3.9436619718309897E-2</v>
      </c>
      <c r="K75" s="9"/>
      <c r="L75" s="9"/>
      <c r="N75" s="9"/>
    </row>
    <row r="76" spans="1:14" x14ac:dyDescent="0.3">
      <c r="A76" t="s">
        <v>7</v>
      </c>
      <c r="D76">
        <v>97</v>
      </c>
      <c r="E76">
        <v>1000</v>
      </c>
      <c r="F76" s="1">
        <v>0.30955375487597797</v>
      </c>
      <c r="G76" s="4">
        <f>Table1[[#This Row],[I '[A/cm2']]]*10000</f>
        <v>3095.5375487597798</v>
      </c>
      <c r="H76" s="3">
        <v>4.6056338028169101E-2</v>
      </c>
      <c r="I76">
        <f>-Table1[[#This Row],['[V']]]</f>
        <v>-4.6056338028169101E-2</v>
      </c>
      <c r="K76" s="9"/>
      <c r="L76" s="9"/>
      <c r="N76" s="9"/>
    </row>
    <row r="77" spans="1:14" hidden="1" x14ac:dyDescent="0.3">
      <c r="A77" t="s">
        <v>7</v>
      </c>
      <c r="D77">
        <v>80</v>
      </c>
      <c r="E77">
        <v>1000</v>
      </c>
      <c r="F77" s="1">
        <v>0.309344850817377</v>
      </c>
      <c r="G77" s="4">
        <f>Table1[[#This Row],[I '[A/cm2']]]*10000</f>
        <v>3093.4485081737698</v>
      </c>
      <c r="H77" s="3">
        <v>1.443661971831E-2</v>
      </c>
      <c r="I77">
        <f>-Table1[[#This Row],['[V']]]</f>
        <v>-1.443661971831E-2</v>
      </c>
    </row>
    <row r="78" spans="1:14" hidden="1" x14ac:dyDescent="0.3">
      <c r="A78" t="s">
        <v>7</v>
      </c>
      <c r="D78">
        <v>80</v>
      </c>
      <c r="E78">
        <v>1000</v>
      </c>
      <c r="F78" s="1">
        <v>0.24669503543459398</v>
      </c>
      <c r="G78" s="4">
        <f>Table1[[#This Row],[I '[A/cm2']]]*10000</f>
        <v>2466.95035434594</v>
      </c>
      <c r="H78" s="3">
        <v>1.1760563380281801E-2</v>
      </c>
      <c r="I78">
        <f>-Table1[[#This Row],['[V']]]</f>
        <v>-1.1760563380281801E-2</v>
      </c>
    </row>
    <row r="79" spans="1:14" hidden="1" x14ac:dyDescent="0.3">
      <c r="A79" t="s">
        <v>7</v>
      </c>
      <c r="D79">
        <v>80</v>
      </c>
      <c r="E79">
        <v>1000</v>
      </c>
      <c r="F79" s="1">
        <v>0.202284079742726</v>
      </c>
      <c r="G79" s="4">
        <f>Table1[[#This Row],[I '[A/cm2']]]*10000</f>
        <v>2022.84079742726</v>
      </c>
      <c r="H79" s="3">
        <v>9.7183098591550401E-3</v>
      </c>
      <c r="I79">
        <f>-Table1[[#This Row],['[V']]]</f>
        <v>-9.7183098591550401E-3</v>
      </c>
    </row>
    <row r="80" spans="1:14" hidden="1" x14ac:dyDescent="0.3">
      <c r="A80" t="s">
        <v>7</v>
      </c>
      <c r="D80">
        <v>80</v>
      </c>
      <c r="E80">
        <v>1000</v>
      </c>
      <c r="F80" s="1">
        <v>0.15496754310216401</v>
      </c>
      <c r="G80" s="4">
        <f>Table1[[#This Row],[I '[A/cm2']]]*10000</f>
        <v>1549.6754310216402</v>
      </c>
      <c r="H80" s="3">
        <v>7.8873239436620494E-3</v>
      </c>
      <c r="I80">
        <f>-Table1[[#This Row],['[V']]]</f>
        <v>-7.8873239436620494E-3</v>
      </c>
    </row>
    <row r="81" spans="1:12" hidden="1" x14ac:dyDescent="0.3">
      <c r="A81" t="s">
        <v>7</v>
      </c>
      <c r="D81">
        <v>80</v>
      </c>
      <c r="E81">
        <v>1000</v>
      </c>
      <c r="F81" s="1">
        <v>0.110024789327933</v>
      </c>
      <c r="G81" s="4">
        <f>Table1[[#This Row],[I '[A/cm2']]]*10000</f>
        <v>1100.2478932793299</v>
      </c>
      <c r="H81" s="3">
        <v>5.3521126760564097E-3</v>
      </c>
      <c r="I81">
        <f>-Table1[[#This Row],['[V']]]</f>
        <v>-5.3521126760564097E-3</v>
      </c>
    </row>
    <row r="82" spans="1:12" hidden="1" x14ac:dyDescent="0.3">
      <c r="A82" t="s">
        <v>7</v>
      </c>
      <c r="D82">
        <v>80</v>
      </c>
      <c r="E82">
        <v>1000</v>
      </c>
      <c r="F82" s="1">
        <v>5.7949520590775003E-2</v>
      </c>
      <c r="G82" s="4">
        <f>Table1[[#This Row],[I '[A/cm2']]]*10000</f>
        <v>579.49520590775001</v>
      </c>
      <c r="H82" s="3">
        <v>3.23943661971835E-3</v>
      </c>
      <c r="I82">
        <f>-Table1[[#This Row],['[V']]]</f>
        <v>-3.23943661971835E-3</v>
      </c>
    </row>
    <row r="83" spans="1:12" hidden="1" x14ac:dyDescent="0.3">
      <c r="A83" t="s">
        <v>7</v>
      </c>
      <c r="D83">
        <v>97</v>
      </c>
      <c r="E83">
        <v>900</v>
      </c>
      <c r="F83" s="1">
        <v>4.6138996138996101E-2</v>
      </c>
      <c r="G83" s="4">
        <f>Table1[[#This Row],[I '[A/cm2']]]*10000</f>
        <v>461.389961389961</v>
      </c>
      <c r="H83" s="3">
        <v>3.0191693290734699E-2</v>
      </c>
      <c r="I83">
        <f>-Table1[[#This Row],['[V']]]</f>
        <v>-3.0191693290734699E-2</v>
      </c>
    </row>
    <row r="84" spans="1:12" hidden="1" x14ac:dyDescent="0.3">
      <c r="A84" t="s">
        <v>7</v>
      </c>
      <c r="D84">
        <v>97</v>
      </c>
      <c r="E84">
        <v>900</v>
      </c>
      <c r="F84" s="1">
        <v>0.10646718146718101</v>
      </c>
      <c r="G84" s="4">
        <f>Table1[[#This Row],[I '[A/cm2']]]*10000</f>
        <v>1064.6718146718101</v>
      </c>
      <c r="H84" s="3">
        <v>4.1054313099041499E-2</v>
      </c>
      <c r="I84">
        <f>-Table1[[#This Row],['[V']]]</f>
        <v>-4.1054313099041499E-2</v>
      </c>
    </row>
    <row r="85" spans="1:12" hidden="1" x14ac:dyDescent="0.3">
      <c r="A85" t="s">
        <v>7</v>
      </c>
      <c r="D85">
        <v>97</v>
      </c>
      <c r="E85">
        <v>900</v>
      </c>
      <c r="F85" s="1">
        <v>0.14821428571428502</v>
      </c>
      <c r="G85" s="4">
        <f>Table1[[#This Row],[I '[A/cm2']]]*10000</f>
        <v>1482.1428571428503</v>
      </c>
      <c r="H85" s="3">
        <v>5.1277955271565402E-2</v>
      </c>
      <c r="I85">
        <f>-Table1[[#This Row],['[V']]]</f>
        <v>-5.1277955271565402E-2</v>
      </c>
    </row>
    <row r="86" spans="1:12" hidden="1" x14ac:dyDescent="0.3">
      <c r="A86" t="s">
        <v>7</v>
      </c>
      <c r="D86">
        <v>97</v>
      </c>
      <c r="E86">
        <v>900</v>
      </c>
      <c r="F86" s="1">
        <v>0.20468146718146701</v>
      </c>
      <c r="G86" s="4">
        <f>Table1[[#This Row],[I '[A/cm2']]]*10000</f>
        <v>2046.8146718146702</v>
      </c>
      <c r="H86" s="3">
        <v>6.2140575079872098E-2</v>
      </c>
      <c r="I86">
        <f>-Table1[[#This Row],['[V']]]</f>
        <v>-6.2140575079872098E-2</v>
      </c>
    </row>
    <row r="87" spans="1:12" hidden="1" x14ac:dyDescent="0.3">
      <c r="A87" t="s">
        <v>7</v>
      </c>
      <c r="D87">
        <v>97</v>
      </c>
      <c r="E87">
        <v>900</v>
      </c>
      <c r="F87" s="1">
        <v>0.25294401544401501</v>
      </c>
      <c r="G87" s="4">
        <f>Table1[[#This Row],[I '[A/cm2']]]*10000</f>
        <v>2529.4401544401503</v>
      </c>
      <c r="H87" s="3">
        <v>7.0766773162939195E-2</v>
      </c>
      <c r="I87">
        <f>-Table1[[#This Row],['[V']]]</f>
        <v>-7.0766773162939195E-2</v>
      </c>
    </row>
    <row r="88" spans="1:12" hidden="1" x14ac:dyDescent="0.3">
      <c r="A88" t="s">
        <v>7</v>
      </c>
      <c r="D88">
        <v>97</v>
      </c>
      <c r="E88">
        <v>900</v>
      </c>
      <c r="F88" s="1">
        <v>0.30193050193050103</v>
      </c>
      <c r="G88" s="4">
        <f>Table1[[#This Row],[I '[A/cm2']]]*10000</f>
        <v>3019.3050193050103</v>
      </c>
      <c r="H88" s="3">
        <v>7.9712460063897705E-2</v>
      </c>
      <c r="I88">
        <f>-Table1[[#This Row],['[V']]]</f>
        <v>-7.9712460063897705E-2</v>
      </c>
    </row>
    <row r="89" spans="1:12" hidden="1" x14ac:dyDescent="0.3">
      <c r="A89" t="s">
        <v>7</v>
      </c>
      <c r="D89">
        <v>97</v>
      </c>
      <c r="E89">
        <v>800</v>
      </c>
      <c r="F89" s="1">
        <v>5.3137065637065599E-2</v>
      </c>
      <c r="G89" s="4">
        <f>Table1[[#This Row],[I '[A/cm2']]]*10000</f>
        <v>531.37065637065598</v>
      </c>
      <c r="H89" s="3">
        <v>6.1182108626198099E-2</v>
      </c>
      <c r="I89">
        <f>-Table1[[#This Row],['[V']]]</f>
        <v>-6.1182108626198099E-2</v>
      </c>
    </row>
    <row r="90" spans="1:12" hidden="1" x14ac:dyDescent="0.3">
      <c r="A90" t="s">
        <v>7</v>
      </c>
      <c r="D90">
        <v>97</v>
      </c>
      <c r="E90">
        <v>800</v>
      </c>
      <c r="F90" s="1">
        <v>0.103812741312741</v>
      </c>
      <c r="G90" s="4">
        <f>Table1[[#This Row],[I '[A/cm2']]]*10000</f>
        <v>1038.1274131274099</v>
      </c>
      <c r="H90" s="3">
        <v>8.2268370607028699E-2</v>
      </c>
      <c r="I90">
        <f>-Table1[[#This Row],['[V']]]</f>
        <v>-8.2268370607028699E-2</v>
      </c>
    </row>
    <row r="91" spans="1:12" hidden="1" x14ac:dyDescent="0.3">
      <c r="A91" t="s">
        <v>7</v>
      </c>
      <c r="D91">
        <v>97</v>
      </c>
      <c r="E91">
        <v>800</v>
      </c>
      <c r="F91" s="1">
        <v>0.14821428571428502</v>
      </c>
      <c r="G91" s="4">
        <f>Table1[[#This Row],[I '[A/cm2']]]*10000</f>
        <v>1482.1428571428503</v>
      </c>
      <c r="H91" s="3">
        <v>9.7284345047923299E-2</v>
      </c>
      <c r="I91">
        <f>-Table1[[#This Row],['[V']]]</f>
        <v>-9.7284345047923299E-2</v>
      </c>
    </row>
    <row r="92" spans="1:12" hidden="1" x14ac:dyDescent="0.3">
      <c r="A92" t="s">
        <v>7</v>
      </c>
      <c r="D92">
        <v>97</v>
      </c>
      <c r="E92">
        <v>800</v>
      </c>
      <c r="F92" s="1">
        <v>0.20347490347490299</v>
      </c>
      <c r="G92" s="4">
        <f>Table1[[#This Row],[I '[A/cm2']]]*10000</f>
        <v>2034.74903474903</v>
      </c>
      <c r="H92" s="3">
        <v>0.11421725239616599</v>
      </c>
      <c r="I92">
        <f>-Table1[[#This Row],['[V']]]</f>
        <v>-0.11421725239616599</v>
      </c>
    </row>
    <row r="93" spans="1:12" hidden="1" x14ac:dyDescent="0.3">
      <c r="A93" t="s">
        <v>7</v>
      </c>
      <c r="D93">
        <v>97</v>
      </c>
      <c r="E93">
        <v>800</v>
      </c>
      <c r="F93" s="1">
        <v>0.25028957528957502</v>
      </c>
      <c r="G93" s="4">
        <f>Table1[[#This Row],[I '[A/cm2']]]*10000</f>
        <v>2502.8957528957503</v>
      </c>
      <c r="H93" s="3">
        <v>0.12987220447284301</v>
      </c>
      <c r="I93">
        <f>-Table1[[#This Row],['[V']]]</f>
        <v>-0.12987220447284301</v>
      </c>
      <c r="K93" t="s">
        <v>12</v>
      </c>
      <c r="L93">
        <v>96485.332890000005</v>
      </c>
    </row>
    <row r="94" spans="1:12" hidden="1" x14ac:dyDescent="0.3">
      <c r="A94" t="s">
        <v>7</v>
      </c>
      <c r="D94">
        <v>97</v>
      </c>
      <c r="E94">
        <v>800</v>
      </c>
      <c r="F94" s="1">
        <v>0.29879343629343602</v>
      </c>
      <c r="G94" s="4">
        <f>Table1[[#This Row],[I '[A/cm2']]]*10000</f>
        <v>2987.9343629343603</v>
      </c>
      <c r="H94" s="3">
        <v>0.13977635782747599</v>
      </c>
      <c r="I94">
        <f>-Table1[[#This Row],['[V']]]</f>
        <v>-0.13977635782747599</v>
      </c>
      <c r="K94" t="s">
        <v>10</v>
      </c>
      <c r="L94">
        <v>8.3144626181532395</v>
      </c>
    </row>
    <row r="95" spans="1:12" hidden="1" x14ac:dyDescent="0.3">
      <c r="A95" t="s">
        <v>14</v>
      </c>
      <c r="D95">
        <v>97</v>
      </c>
      <c r="E95">
        <v>800</v>
      </c>
      <c r="F95" s="1">
        <v>0.29783549783549701</v>
      </c>
      <c r="G95" s="4">
        <f>Table1[[#This Row],[I '[A/cm2']]]*10000</f>
        <v>2978.3549783549702</v>
      </c>
      <c r="H95">
        <v>0.138932714617169</v>
      </c>
      <c r="I95">
        <f>-Table1[[#This Row],['[V']]]</f>
        <v>-0.138932714617169</v>
      </c>
      <c r="K95" t="s">
        <v>11</v>
      </c>
      <c r="L95">
        <v>1273</v>
      </c>
    </row>
    <row r="96" spans="1:12" hidden="1" x14ac:dyDescent="0.3">
      <c r="A96" t="s">
        <v>14</v>
      </c>
      <c r="D96">
        <v>97</v>
      </c>
      <c r="E96">
        <v>800</v>
      </c>
      <c r="F96" s="1">
        <v>0.26255411255411198</v>
      </c>
      <c r="G96" s="4">
        <f>Table1[[#This Row],[I '[A/cm2']]]*10000</f>
        <v>2625.54112554112</v>
      </c>
      <c r="H96">
        <v>0.12816705336426901</v>
      </c>
      <c r="I96">
        <f>-Table1[[#This Row],['[V']]]</f>
        <v>-0.12816705336426901</v>
      </c>
      <c r="K96">
        <v>0</v>
      </c>
      <c r="L96">
        <f>EXP(2*0.5*$L$93*K96/$L$94/$L$95) - EXP(-2*0.5*$L$93*K96/$L$94/$L$95)</f>
        <v>0</v>
      </c>
    </row>
    <row r="97" spans="1:12" hidden="1" x14ac:dyDescent="0.3">
      <c r="A97" t="s">
        <v>14</v>
      </c>
      <c r="D97">
        <v>97</v>
      </c>
      <c r="E97">
        <v>800</v>
      </c>
      <c r="F97" s="1">
        <v>0.229653679653679</v>
      </c>
      <c r="G97" s="4">
        <f>Table1[[#This Row],[I '[A/cm2']]]*10000</f>
        <v>2296.53679653679</v>
      </c>
      <c r="H97">
        <v>0.118515081206496</v>
      </c>
      <c r="I97">
        <f>-Table1[[#This Row],['[V']]]</f>
        <v>-0.118515081206496</v>
      </c>
      <c r="K97">
        <v>0.01</v>
      </c>
      <c r="L97">
        <f>EXP(2*0.5*$L$93*K97/$L$94/$L$95) - EXP(-2*0.5*$L$93*K97/$L$94/$L$95)</f>
        <v>0.18257025950380734</v>
      </c>
    </row>
    <row r="98" spans="1:12" hidden="1" x14ac:dyDescent="0.3">
      <c r="A98" t="s">
        <v>14</v>
      </c>
      <c r="D98">
        <v>97</v>
      </c>
      <c r="E98">
        <v>800</v>
      </c>
      <c r="F98" s="1">
        <v>0.18528138528138499</v>
      </c>
      <c r="G98" s="4">
        <f>Table1[[#This Row],[I '[A/cm2']]]*10000</f>
        <v>1852.81385281385</v>
      </c>
      <c r="H98">
        <v>0.10440835266821299</v>
      </c>
      <c r="I98">
        <f>-Table1[[#This Row],['[V']]]</f>
        <v>-0.10440835266821299</v>
      </c>
      <c r="K98">
        <v>0.02</v>
      </c>
      <c r="L98">
        <f t="shared" ref="L98:L106" si="0">EXP(2*0.5*$L$93*K98/$L$94/$L$95) - EXP(-2*0.5*$L$93*K98/$L$94/$L$95)</f>
        <v>0.3666587161868381</v>
      </c>
    </row>
    <row r="99" spans="1:12" hidden="1" x14ac:dyDescent="0.3">
      <c r="A99" t="s">
        <v>14</v>
      </c>
      <c r="D99">
        <v>97</v>
      </c>
      <c r="E99">
        <v>800</v>
      </c>
      <c r="F99" s="1">
        <v>0.15670995670995602</v>
      </c>
      <c r="G99" s="4">
        <f>Table1[[#This Row],[I '[A/cm2']]]*10000</f>
        <v>1567.0995670995603</v>
      </c>
      <c r="H99">
        <v>9.3457076566125202E-2</v>
      </c>
      <c r="I99">
        <f>-Table1[[#This Row],['[V']]]</f>
        <v>-9.3457076566125202E-2</v>
      </c>
      <c r="K99">
        <v>0.03</v>
      </c>
      <c r="L99">
        <f t="shared" si="0"/>
        <v>0.55379619208124276</v>
      </c>
    </row>
    <row r="100" spans="1:12" hidden="1" x14ac:dyDescent="0.3">
      <c r="A100" t="s">
        <v>14</v>
      </c>
      <c r="D100">
        <v>97</v>
      </c>
      <c r="E100">
        <v>800</v>
      </c>
      <c r="F100" s="1">
        <v>0.12943722943722902</v>
      </c>
      <c r="G100" s="4">
        <f>Table1[[#This Row],[I '[A/cm2']]]*10000</f>
        <v>1294.3722943722901</v>
      </c>
      <c r="H100">
        <v>8.2134570765661205E-2</v>
      </c>
      <c r="I100">
        <f>-Table1[[#This Row],['[V']]]</f>
        <v>-8.2134570765661205E-2</v>
      </c>
      <c r="K100">
        <v>0.04</v>
      </c>
      <c r="L100">
        <f t="shared" si="0"/>
        <v>0.74553886390935264</v>
      </c>
    </row>
    <row r="101" spans="1:12" hidden="1" x14ac:dyDescent="0.3">
      <c r="A101" t="s">
        <v>14</v>
      </c>
      <c r="D101">
        <v>97</v>
      </c>
      <c r="E101">
        <v>800</v>
      </c>
      <c r="F101" s="1">
        <v>0.10021645021645001</v>
      </c>
      <c r="G101" s="4">
        <f>Table1[[#This Row],[I '[A/cm2']]]*10000</f>
        <v>1002.1645021645</v>
      </c>
      <c r="H101">
        <v>6.7099767981438505E-2</v>
      </c>
      <c r="I101">
        <f>-Table1[[#This Row],['[V']]]</f>
        <v>-6.7099767981438505E-2</v>
      </c>
      <c r="K101">
        <v>0.05</v>
      </c>
      <c r="L101">
        <f t="shared" si="0"/>
        <v>0.94348120376261047</v>
      </c>
    </row>
    <row r="102" spans="1:12" hidden="1" x14ac:dyDescent="0.3">
      <c r="A102" t="s">
        <v>14</v>
      </c>
      <c r="D102">
        <v>97</v>
      </c>
      <c r="E102">
        <v>800</v>
      </c>
      <c r="F102" s="1">
        <v>7.5324675324675197E-2</v>
      </c>
      <c r="G102" s="4">
        <f>Table1[[#This Row],[I '[A/cm2']]]*10000</f>
        <v>753.24675324675195</v>
      </c>
      <c r="H102">
        <v>5.3178654292343301E-2</v>
      </c>
      <c r="I102">
        <f>-Table1[[#This Row],['[V']]]</f>
        <v>-5.3178654292343301E-2</v>
      </c>
      <c r="K102">
        <v>0.06</v>
      </c>
      <c r="L102">
        <f t="shared" si="0"/>
        <v>1.1492692382328107</v>
      </c>
    </row>
    <row r="103" spans="1:12" hidden="1" x14ac:dyDescent="0.3">
      <c r="A103" t="s">
        <v>14</v>
      </c>
      <c r="D103">
        <v>97</v>
      </c>
      <c r="E103">
        <v>800</v>
      </c>
      <c r="F103" s="1">
        <v>5.3679653679653598E-2</v>
      </c>
      <c r="G103" s="4">
        <f>Table1[[#This Row],[I '[A/cm2']]]*10000</f>
        <v>536.79653679653597</v>
      </c>
      <c r="H103">
        <v>3.9628770301624101E-2</v>
      </c>
      <c r="I103">
        <f>-Table1[[#This Row],['[V']]]</f>
        <v>-3.9628770301624101E-2</v>
      </c>
      <c r="K103">
        <v>0.1</v>
      </c>
      <c r="L103">
        <f t="shared" si="0"/>
        <v>2.0863859239586717</v>
      </c>
    </row>
    <row r="104" spans="1:12" hidden="1" x14ac:dyDescent="0.3">
      <c r="A104" t="s">
        <v>14</v>
      </c>
      <c r="D104">
        <v>97</v>
      </c>
      <c r="E104">
        <v>800</v>
      </c>
      <c r="F104" s="1">
        <v>3.1385281385281294E-2</v>
      </c>
      <c r="G104" s="4">
        <f>Table1[[#This Row],[I '[A/cm2']]]*10000</f>
        <v>313.85281385281291</v>
      </c>
      <c r="H104">
        <v>2.4779582366589298E-2</v>
      </c>
      <c r="I104">
        <f>-Table1[[#This Row],['[V']]]</f>
        <v>-2.4779582366589298E-2</v>
      </c>
      <c r="K104">
        <v>0.2</v>
      </c>
      <c r="L104">
        <f t="shared" si="0"/>
        <v>6.029982427692512</v>
      </c>
    </row>
    <row r="105" spans="1:12" hidden="1" x14ac:dyDescent="0.3">
      <c r="A105" t="s">
        <v>14</v>
      </c>
      <c r="D105">
        <v>97</v>
      </c>
      <c r="E105">
        <v>800</v>
      </c>
      <c r="F105" s="1">
        <v>1.47186147186146E-2</v>
      </c>
      <c r="G105" s="4">
        <f>Table1[[#This Row],[I '[A/cm2']]]*10000</f>
        <v>147.186147186146</v>
      </c>
      <c r="H105">
        <v>1.10440835266821E-2</v>
      </c>
      <c r="I105">
        <f>-Table1[[#This Row],['[V']]]</f>
        <v>-1.10440835266821E-2</v>
      </c>
      <c r="K105">
        <v>0.3</v>
      </c>
      <c r="L105">
        <f t="shared" si="0"/>
        <v>15.341208683893331</v>
      </c>
    </row>
    <row r="106" spans="1:12" x14ac:dyDescent="0.3">
      <c r="A106" t="s">
        <v>9</v>
      </c>
      <c r="B106">
        <v>0.44</v>
      </c>
      <c r="C106">
        <v>50</v>
      </c>
      <c r="D106">
        <v>97</v>
      </c>
      <c r="E106">
        <v>1000</v>
      </c>
      <c r="F106" s="1">
        <v>1.8351427407775799E-2</v>
      </c>
      <c r="G106" s="4">
        <f>Table1[[#This Row],[I '[A/cm2']]]*10000</f>
        <v>183.51427407775799</v>
      </c>
      <c r="H106" s="3">
        <v>1E-3</v>
      </c>
      <c r="I106">
        <f>-Table1[[#This Row],['[V']]]</f>
        <v>-1E-3</v>
      </c>
      <c r="K106">
        <v>0.4</v>
      </c>
      <c r="L106">
        <f t="shared" si="0"/>
        <v>38.308515891889229</v>
      </c>
    </row>
    <row r="107" spans="1:12" x14ac:dyDescent="0.3">
      <c r="A107" t="s">
        <v>9</v>
      </c>
      <c r="B107">
        <v>0.44</v>
      </c>
      <c r="C107">
        <v>50</v>
      </c>
      <c r="D107">
        <v>97</v>
      </c>
      <c r="E107">
        <v>1000</v>
      </c>
      <c r="F107" s="1">
        <v>5.5051577899713593E-2</v>
      </c>
      <c r="G107" s="4">
        <f>Table1[[#This Row],[I '[A/cm2']]]*10000</f>
        <v>550.51577899713595</v>
      </c>
      <c r="H107" s="3">
        <v>3.0000000000000001E-3</v>
      </c>
      <c r="I107">
        <f>-Table1[[#This Row],['[V']]]</f>
        <v>-3.0000000000000001E-3</v>
      </c>
    </row>
    <row r="108" spans="1:12" x14ac:dyDescent="0.3">
      <c r="A108" t="s">
        <v>9</v>
      </c>
      <c r="B108">
        <v>0.44</v>
      </c>
      <c r="C108">
        <v>50</v>
      </c>
      <c r="D108">
        <v>97</v>
      </c>
      <c r="E108">
        <v>1000</v>
      </c>
      <c r="F108" s="1">
        <v>9.1761317158122496E-2</v>
      </c>
      <c r="G108" s="4">
        <f>Table1[[#This Row],[I '[A/cm2']]]*10000</f>
        <v>917.61317158122495</v>
      </c>
      <c r="H108" s="3">
        <v>5.0000000000000001E-3</v>
      </c>
      <c r="I108">
        <f>-Table1[[#This Row],['[V']]]</f>
        <v>-5.0000000000000001E-3</v>
      </c>
    </row>
    <row r="109" spans="1:12" x14ac:dyDescent="0.3">
      <c r="A109" t="s">
        <v>9</v>
      </c>
      <c r="B109">
        <v>0.44</v>
      </c>
      <c r="C109">
        <v>50</v>
      </c>
      <c r="D109">
        <v>97</v>
      </c>
      <c r="E109">
        <v>1000</v>
      </c>
      <c r="F109">
        <v>0.192223920194558</v>
      </c>
      <c r="G109" s="4">
        <f>Table1[[#This Row],[I '[A/cm2']]]*10000</f>
        <v>1922.2392019455799</v>
      </c>
      <c r="H109" s="3">
        <v>0.01</v>
      </c>
      <c r="I109">
        <f>-Table1[[#This Row],['[V']]]</f>
        <v>-0.01</v>
      </c>
    </row>
    <row r="110" spans="1:12" x14ac:dyDescent="0.3">
      <c r="A110" t="s">
        <v>9</v>
      </c>
      <c r="B110">
        <v>0.44</v>
      </c>
      <c r="C110">
        <v>50</v>
      </c>
      <c r="D110">
        <v>97</v>
      </c>
      <c r="E110">
        <v>1000</v>
      </c>
      <c r="F110">
        <v>0.385039086096093</v>
      </c>
      <c r="G110" s="4">
        <f>Table1[[#This Row],[I '[A/cm2']]]*10000</f>
        <v>3850.3908609609298</v>
      </c>
      <c r="H110" s="3">
        <v>0.02</v>
      </c>
      <c r="I110">
        <f>-Table1[[#This Row],['[V']]]</f>
        <v>-0.02</v>
      </c>
    </row>
    <row r="111" spans="1:12" x14ac:dyDescent="0.3">
      <c r="A111" t="s">
        <v>9</v>
      </c>
      <c r="B111">
        <v>0.44</v>
      </c>
      <c r="C111">
        <v>50</v>
      </c>
      <c r="D111">
        <v>97</v>
      </c>
      <c r="E111">
        <v>1000</v>
      </c>
      <c r="F111" s="1">
        <v>0.57868359383443801</v>
      </c>
      <c r="G111" s="4">
        <f>Table1[[#This Row],[I '[A/cm2']]]*10000</f>
        <v>5786.8359383443803</v>
      </c>
      <c r="H111" s="3">
        <v>0.03</v>
      </c>
      <c r="I111">
        <f>-Table1[[#This Row],['[V']]]</f>
        <v>-0.03</v>
      </c>
    </row>
    <row r="112" spans="1:12" x14ac:dyDescent="0.3">
      <c r="A112" t="s">
        <v>9</v>
      </c>
      <c r="B112">
        <v>0.44</v>
      </c>
      <c r="C112">
        <v>50</v>
      </c>
      <c r="D112">
        <v>97</v>
      </c>
      <c r="E112">
        <v>1000</v>
      </c>
      <c r="F112" s="1">
        <v>0.77353726210989804</v>
      </c>
      <c r="G112" s="4">
        <f>Table1[[#This Row],[I '[A/cm2']]]*10000</f>
        <v>7735.3726210989807</v>
      </c>
      <c r="H112" s="3">
        <v>0.04</v>
      </c>
      <c r="I112">
        <f>-Table1[[#This Row],['[V']]]</f>
        <v>-0.04</v>
      </c>
    </row>
    <row r="113" spans="1:9" x14ac:dyDescent="0.3">
      <c r="A113" t="s">
        <v>9</v>
      </c>
      <c r="B113">
        <v>0.44</v>
      </c>
      <c r="C113">
        <v>50</v>
      </c>
      <c r="D113">
        <v>97</v>
      </c>
      <c r="E113">
        <v>1000</v>
      </c>
      <c r="F113">
        <v>0.96291374373911498</v>
      </c>
      <c r="G113" s="4">
        <f>Table1[[#This Row],[I '[A/cm2']]]*10000</f>
        <v>9629.1374373911494</v>
      </c>
      <c r="H113" s="3">
        <v>0.05</v>
      </c>
      <c r="I113">
        <f>-Table1[[#This Row],['[V']]]</f>
        <v>-0.05</v>
      </c>
    </row>
    <row r="114" spans="1:9" x14ac:dyDescent="0.3">
      <c r="A114" t="s">
        <v>9</v>
      </c>
      <c r="B114">
        <v>0.44</v>
      </c>
      <c r="C114">
        <v>100</v>
      </c>
      <c r="D114">
        <v>97</v>
      </c>
      <c r="E114">
        <v>1000</v>
      </c>
      <c r="F114" s="1">
        <v>1.7498280504122998E-2</v>
      </c>
      <c r="G114" s="4">
        <f>Table1[[#This Row],[I '[A/cm2']]]*10000</f>
        <v>174.98280504122999</v>
      </c>
      <c r="H114" s="3">
        <v>1E-3</v>
      </c>
      <c r="I114">
        <f>-Table1[[#This Row],['[V']]]</f>
        <v>-1E-3</v>
      </c>
    </row>
    <row r="115" spans="1:9" x14ac:dyDescent="0.3">
      <c r="A115" t="s">
        <v>9</v>
      </c>
      <c r="B115">
        <v>0.44</v>
      </c>
      <c r="C115">
        <v>100</v>
      </c>
      <c r="D115">
        <v>97</v>
      </c>
      <c r="E115">
        <v>1000</v>
      </c>
      <c r="F115" s="1">
        <v>8.7482850636985091E-2</v>
      </c>
      <c r="G115" s="4">
        <f>Table1[[#This Row],[I '[A/cm2']]]*10000</f>
        <v>874.82850636985086</v>
      </c>
      <c r="H115" s="3">
        <v>5.0000000000000001E-3</v>
      </c>
      <c r="I115">
        <f>-Table1[[#This Row],['[V']]]</f>
        <v>-5.0000000000000001E-3</v>
      </c>
    </row>
    <row r="116" spans="1:9" x14ac:dyDescent="0.3">
      <c r="A116" t="s">
        <v>9</v>
      </c>
      <c r="B116">
        <v>0.44</v>
      </c>
      <c r="C116">
        <v>100</v>
      </c>
      <c r="D116">
        <v>97</v>
      </c>
      <c r="E116">
        <v>1000</v>
      </c>
      <c r="F116" s="1">
        <v>0.17504521862171502</v>
      </c>
      <c r="G116" s="4">
        <f>Table1[[#This Row],[I '[A/cm2']]]*10000</f>
        <v>1750.4521862171503</v>
      </c>
      <c r="H116" s="3">
        <v>0.01</v>
      </c>
      <c r="I116">
        <f>-Table1[[#This Row],['[V']]]</f>
        <v>-0.01</v>
      </c>
    </row>
    <row r="117" spans="1:9" x14ac:dyDescent="0.3">
      <c r="A117" t="s">
        <v>9</v>
      </c>
      <c r="B117">
        <v>0.44</v>
      </c>
      <c r="C117">
        <v>100</v>
      </c>
      <c r="D117">
        <v>97</v>
      </c>
      <c r="E117">
        <v>1000</v>
      </c>
      <c r="F117" s="1">
        <v>0.52670982195565708</v>
      </c>
      <c r="G117" s="4">
        <f>Table1[[#This Row],[I '[A/cm2']]]*10000</f>
        <v>5267.0982195565712</v>
      </c>
      <c r="H117" s="3">
        <v>0.03</v>
      </c>
      <c r="I117">
        <f>-Table1[[#This Row],['[V']]]</f>
        <v>-0.03</v>
      </c>
    </row>
    <row r="118" spans="1:9" x14ac:dyDescent="0.3">
      <c r="A118" t="s">
        <v>9</v>
      </c>
      <c r="B118">
        <v>0.44</v>
      </c>
      <c r="C118">
        <v>100</v>
      </c>
      <c r="D118">
        <v>97</v>
      </c>
      <c r="E118">
        <v>1000</v>
      </c>
      <c r="F118">
        <v>0.94850000000000001</v>
      </c>
      <c r="G118" s="4">
        <f>Table1[[#This Row],[I '[A/cm2']]]*10000</f>
        <v>9485</v>
      </c>
      <c r="H118" s="3">
        <v>0.05</v>
      </c>
      <c r="I118">
        <f>-Table1[[#This Row],['[V']]]</f>
        <v>-0.05</v>
      </c>
    </row>
    <row r="119" spans="1:9" x14ac:dyDescent="0.3">
      <c r="A119" t="s">
        <v>9</v>
      </c>
      <c r="B119">
        <v>0.93</v>
      </c>
      <c r="C119">
        <v>100</v>
      </c>
      <c r="D119">
        <v>97</v>
      </c>
      <c r="E119">
        <v>1000</v>
      </c>
      <c r="F119" s="1">
        <v>9.7983223140000013E-3</v>
      </c>
      <c r="G119" s="4">
        <f>Table1[[#This Row],[I '[A/cm2']]]*10000</f>
        <v>97.983223140000007</v>
      </c>
      <c r="H119" s="3">
        <v>1E-3</v>
      </c>
      <c r="I119">
        <f>-Table1[[#This Row],['[V']]]</f>
        <v>-1E-3</v>
      </c>
    </row>
    <row r="120" spans="1:9" x14ac:dyDescent="0.3">
      <c r="A120" t="s">
        <v>9</v>
      </c>
      <c r="B120">
        <v>0.93</v>
      </c>
      <c r="C120">
        <v>100</v>
      </c>
      <c r="D120">
        <v>97</v>
      </c>
      <c r="E120">
        <v>1000</v>
      </c>
      <c r="F120" s="1">
        <v>4.9003620049394903E-2</v>
      </c>
      <c r="G120" s="4">
        <f>Table1[[#This Row],[I '[A/cm2']]]*10000</f>
        <v>490.03620049394902</v>
      </c>
      <c r="H120" s="3">
        <v>5.0000000000000001E-3</v>
      </c>
      <c r="I120">
        <f>-Table1[[#This Row],['[V']]]</f>
        <v>-5.0000000000000001E-3</v>
      </c>
    </row>
    <row r="121" spans="1:9" x14ac:dyDescent="0.3">
      <c r="A121" t="s">
        <v>9</v>
      </c>
      <c r="B121">
        <v>0.93</v>
      </c>
      <c r="C121">
        <v>100</v>
      </c>
      <c r="D121">
        <v>97</v>
      </c>
      <c r="E121">
        <v>1000</v>
      </c>
      <c r="F121" s="1">
        <v>9.8020022600110598E-2</v>
      </c>
      <c r="G121" s="4">
        <f>Table1[[#This Row],[I '[A/cm2']]]*10000</f>
        <v>980.20022600110599</v>
      </c>
      <c r="H121" s="3">
        <v>0.01</v>
      </c>
      <c r="I121">
        <f>-Table1[[#This Row],['[V']]]</f>
        <v>-0.01</v>
      </c>
    </row>
    <row r="122" spans="1:9" x14ac:dyDescent="0.3">
      <c r="A122" t="s">
        <v>9</v>
      </c>
      <c r="B122">
        <v>0.93</v>
      </c>
      <c r="C122">
        <v>100</v>
      </c>
      <c r="D122">
        <v>97</v>
      </c>
      <c r="E122">
        <v>1000</v>
      </c>
      <c r="F122" s="1">
        <v>0.295089311776704</v>
      </c>
      <c r="G122" s="4">
        <f>Table1[[#This Row],[I '[A/cm2']]]*10000</f>
        <v>2950.8931177670402</v>
      </c>
      <c r="H122" s="3">
        <v>0.03</v>
      </c>
      <c r="I122">
        <f>-Table1[[#This Row],['[V']]]</f>
        <v>-0.03</v>
      </c>
    </row>
    <row r="123" spans="1:9" x14ac:dyDescent="0.3">
      <c r="A123" t="s">
        <v>9</v>
      </c>
      <c r="B123">
        <v>0.93</v>
      </c>
      <c r="C123">
        <v>100</v>
      </c>
      <c r="D123">
        <v>97</v>
      </c>
      <c r="E123">
        <v>1000</v>
      </c>
      <c r="F123" s="1">
        <v>0.49493538048754099</v>
      </c>
      <c r="G123" s="4">
        <f>Table1[[#This Row],[I '[A/cm2']]]*10000</f>
        <v>4949.3538048754099</v>
      </c>
      <c r="H123" s="3">
        <v>0.05</v>
      </c>
      <c r="I123">
        <f>-Table1[[#This Row],['[V']]]</f>
        <v>-0.05</v>
      </c>
    </row>
    <row r="124" spans="1:9" x14ac:dyDescent="0.3">
      <c r="A124" t="s">
        <v>9</v>
      </c>
      <c r="B124">
        <v>0.68</v>
      </c>
      <c r="C124">
        <v>150</v>
      </c>
      <c r="D124">
        <v>97</v>
      </c>
      <c r="E124">
        <v>1000</v>
      </c>
      <c r="F124" s="1">
        <v>1.0890156282548899E-2</v>
      </c>
      <c r="G124" s="4">
        <f>Table1[[#This Row],[I '[A/cm2']]]*10000</f>
        <v>108.90156282548899</v>
      </c>
      <c r="H124" s="3">
        <v>1E-3</v>
      </c>
      <c r="I124">
        <f>-Table1[[#This Row],['[V']]]</f>
        <v>-1E-3</v>
      </c>
    </row>
    <row r="125" spans="1:9" x14ac:dyDescent="0.3">
      <c r="A125" t="s">
        <v>9</v>
      </c>
      <c r="B125">
        <v>0.68</v>
      </c>
      <c r="C125">
        <v>150</v>
      </c>
      <c r="D125">
        <v>97</v>
      </c>
      <c r="E125">
        <v>1000</v>
      </c>
      <c r="F125" s="1">
        <v>0.10893349523592799</v>
      </c>
      <c r="G125" s="4">
        <f>Table1[[#This Row],[I '[A/cm2']]]*10000</f>
        <v>1089.3349523592799</v>
      </c>
      <c r="H125" s="3">
        <v>0.01</v>
      </c>
      <c r="I125">
        <f>-Table1[[#This Row],['[V']]]</f>
        <v>-0.01</v>
      </c>
    </row>
    <row r="126" spans="1:9" x14ac:dyDescent="0.3">
      <c r="A126" t="s">
        <v>9</v>
      </c>
      <c r="B126">
        <v>0.68</v>
      </c>
      <c r="C126">
        <v>150</v>
      </c>
      <c r="D126">
        <v>97</v>
      </c>
      <c r="E126">
        <v>1000</v>
      </c>
      <c r="F126" s="1">
        <v>0.54991639574676898</v>
      </c>
      <c r="G126" s="4">
        <f>Table1[[#This Row],[I '[A/cm2']]]*10000</f>
        <v>5499.1639574676901</v>
      </c>
      <c r="H126" s="3">
        <v>0.05</v>
      </c>
      <c r="I126">
        <f>-Table1[[#This Row],['[V']]]</f>
        <v>-0.05</v>
      </c>
    </row>
    <row r="127" spans="1:9" x14ac:dyDescent="0.3">
      <c r="A127" t="s">
        <v>9</v>
      </c>
      <c r="B127" t="s">
        <v>31</v>
      </c>
      <c r="C127" t="s">
        <v>31</v>
      </c>
      <c r="D127" t="s">
        <v>31</v>
      </c>
      <c r="E127" t="s">
        <v>31</v>
      </c>
      <c r="F127" s="1">
        <v>1.4999999999999999E-2</v>
      </c>
      <c r="G127" s="4">
        <f>Table1[[#This Row],[I '[A/cm2']]]*10000</f>
        <v>150</v>
      </c>
      <c r="H127" s="3">
        <v>1E-3</v>
      </c>
      <c r="I127">
        <f>-Table1[[#This Row],['[V']]]</f>
        <v>-1E-3</v>
      </c>
    </row>
    <row r="128" spans="1:9" x14ac:dyDescent="0.3">
      <c r="A128" t="s">
        <v>9</v>
      </c>
      <c r="B128" t="s">
        <v>31</v>
      </c>
      <c r="C128" t="s">
        <v>31</v>
      </c>
      <c r="D128" t="s">
        <v>31</v>
      </c>
      <c r="E128" t="s">
        <v>31</v>
      </c>
      <c r="F128" s="1">
        <v>2.7E-2</v>
      </c>
      <c r="G128" s="4">
        <f>Table1[[#This Row],[I '[A/cm2']]]*10000</f>
        <v>270</v>
      </c>
      <c r="H128" s="3">
        <v>2E-3</v>
      </c>
      <c r="I128">
        <f>-Table1[[#This Row],['[V']]]</f>
        <v>-2E-3</v>
      </c>
    </row>
    <row r="129" spans="1:9" x14ac:dyDescent="0.3">
      <c r="A129" t="s">
        <v>9</v>
      </c>
      <c r="B129" t="s">
        <v>31</v>
      </c>
      <c r="C129" t="s">
        <v>31</v>
      </c>
      <c r="D129" t="s">
        <v>31</v>
      </c>
      <c r="E129" t="s">
        <v>31</v>
      </c>
      <c r="F129" s="1">
        <v>3.9E-2</v>
      </c>
      <c r="G129" s="4">
        <f>Table1[[#This Row],[I '[A/cm2']]]*10000</f>
        <v>390</v>
      </c>
      <c r="H129" s="3">
        <v>3.0000000000000001E-3</v>
      </c>
      <c r="I129">
        <f>-Table1[[#This Row],['[V']]]</f>
        <v>-3.0000000000000001E-3</v>
      </c>
    </row>
    <row r="130" spans="1:9" x14ac:dyDescent="0.3">
      <c r="A130" t="s">
        <v>9</v>
      </c>
      <c r="B130" t="s">
        <v>31</v>
      </c>
      <c r="C130" t="s">
        <v>31</v>
      </c>
      <c r="D130" t="s">
        <v>31</v>
      </c>
      <c r="E130" t="s">
        <v>31</v>
      </c>
      <c r="F130" s="1">
        <v>5.0999999999999997E-2</v>
      </c>
      <c r="G130" s="4">
        <f>Table1[[#This Row],[I '[A/cm2']]]*10000</f>
        <v>509.99999999999994</v>
      </c>
      <c r="H130" s="3">
        <v>4.0000000000000001E-3</v>
      </c>
      <c r="I130">
        <f>-Table1[[#This Row],['[V']]]</f>
        <v>-4.0000000000000001E-3</v>
      </c>
    </row>
    <row r="131" spans="1:9" x14ac:dyDescent="0.3">
      <c r="A131" t="s">
        <v>9</v>
      </c>
      <c r="B131" t="s">
        <v>31</v>
      </c>
      <c r="C131" t="s">
        <v>31</v>
      </c>
      <c r="D131" t="s">
        <v>31</v>
      </c>
      <c r="E131" t="s">
        <v>31</v>
      </c>
      <c r="F131" s="1">
        <v>6.3E-2</v>
      </c>
      <c r="G131" s="4">
        <f>Table1[[#This Row],[I '[A/cm2']]]*10000</f>
        <v>630</v>
      </c>
      <c r="H131" s="3">
        <v>5.0000000000000001E-3</v>
      </c>
      <c r="I131">
        <f>-Table1[[#This Row],['[V']]]</f>
        <v>-5.0000000000000001E-3</v>
      </c>
    </row>
    <row r="132" spans="1:9" x14ac:dyDescent="0.3">
      <c r="A132" t="s">
        <v>9</v>
      </c>
      <c r="B132" t="s">
        <v>31</v>
      </c>
      <c r="C132" t="s">
        <v>31</v>
      </c>
      <c r="D132" t="s">
        <v>31</v>
      </c>
      <c r="E132" t="s">
        <v>31</v>
      </c>
      <c r="F132" s="1">
        <v>7.4999999999999997E-2</v>
      </c>
      <c r="G132" s="4">
        <f>Table1[[#This Row],[I '[A/cm2']]]*10000</f>
        <v>750</v>
      </c>
      <c r="H132" s="3">
        <v>6.0000000000000001E-3</v>
      </c>
      <c r="I132">
        <f>-Table1[[#This Row],['[V']]]</f>
        <v>-6.0000000000000001E-3</v>
      </c>
    </row>
    <row r="133" spans="1:9" x14ac:dyDescent="0.3">
      <c r="A133" t="s">
        <v>9</v>
      </c>
      <c r="B133" t="s">
        <v>31</v>
      </c>
      <c r="C133" t="s">
        <v>31</v>
      </c>
      <c r="D133" t="s">
        <v>31</v>
      </c>
      <c r="E133" t="s">
        <v>31</v>
      </c>
      <c r="F133" s="1">
        <v>8.6999999999999994E-2</v>
      </c>
      <c r="G133" s="4">
        <f>Table1[[#This Row],[I '[A/cm2']]]*10000</f>
        <v>869.99999999999989</v>
      </c>
      <c r="H133" s="3">
        <v>7.0000000000000001E-3</v>
      </c>
      <c r="I133">
        <f>-Table1[[#This Row],['[V']]]</f>
        <v>-7.0000000000000001E-3</v>
      </c>
    </row>
    <row r="134" spans="1:9" x14ac:dyDescent="0.3">
      <c r="F134" s="1">
        <v>9.9000000000000005E-2</v>
      </c>
      <c r="G134" s="4">
        <f>Table1[[#This Row],[I '[A/cm2']]]*10000</f>
        <v>990</v>
      </c>
      <c r="H134" s="3">
        <v>8.0000000000000002E-3</v>
      </c>
      <c r="I134">
        <f>-Table1[[#This Row],['[V']]]</f>
        <v>-8.0000000000000002E-3</v>
      </c>
    </row>
    <row r="135" spans="1:9" x14ac:dyDescent="0.3">
      <c r="F135" s="1">
        <v>0.111</v>
      </c>
      <c r="G135" s="4">
        <f>Table1[[#This Row],[I '[A/cm2']]]*10000</f>
        <v>1110</v>
      </c>
      <c r="H135" s="3">
        <v>8.9999999999999993E-3</v>
      </c>
      <c r="I135">
        <f>-Table1[[#This Row],['[V']]]</f>
        <v>-8.9999999999999993E-3</v>
      </c>
    </row>
    <row r="136" spans="1:9" x14ac:dyDescent="0.3">
      <c r="F136" s="1">
        <v>0.123</v>
      </c>
      <c r="G136" s="4">
        <f>Table1[[#This Row],[I '[A/cm2']]]*10000</f>
        <v>1230</v>
      </c>
      <c r="H136" s="3">
        <v>0.01</v>
      </c>
      <c r="I136">
        <f>-Table1[[#This Row],['[V']]]</f>
        <v>-0.01</v>
      </c>
    </row>
    <row r="140" spans="1:9" x14ac:dyDescent="0.3">
      <c r="F140" s="1">
        <v>1317.8005591798699</v>
      </c>
      <c r="G140" s="1">
        <v>9.9876146563986808E-3</v>
      </c>
      <c r="H140" s="3">
        <f>-G140</f>
        <v>-9.9876146563986808E-3</v>
      </c>
      <c r="I140">
        <f>H140*1000</f>
        <v>-9.9876146563986801</v>
      </c>
    </row>
    <row r="141" spans="1:9" x14ac:dyDescent="0.3">
      <c r="F141" s="1">
        <v>921.1556383970169</v>
      </c>
      <c r="G141" s="1">
        <v>7.0045004169323501E-3</v>
      </c>
      <c r="H141" s="3">
        <f t="shared" ref="H141:H146" si="1">-G141</f>
        <v>-7.0045004169323501E-3</v>
      </c>
      <c r="I141">
        <f t="shared" ref="I141:I146" si="2">H141*1000</f>
        <v>-7.0045004169323501</v>
      </c>
    </row>
    <row r="142" spans="1:9" x14ac:dyDescent="0.3">
      <c r="F142" s="1">
        <v>657.5955265610429</v>
      </c>
      <c r="G142" s="1">
        <v>4.9806616961789304E-3</v>
      </c>
      <c r="H142" s="3">
        <f t="shared" si="1"/>
        <v>-4.9806616961789304E-3</v>
      </c>
      <c r="I142">
        <f t="shared" si="2"/>
        <v>-4.9806616961789301</v>
      </c>
    </row>
    <row r="143" spans="1:9" x14ac:dyDescent="0.3">
      <c r="F143" s="1">
        <v>528.42497670083901</v>
      </c>
      <c r="G143" s="1">
        <v>3.9950335998430401E-3</v>
      </c>
      <c r="H143" s="3">
        <f t="shared" si="1"/>
        <v>-3.9950335998430401E-3</v>
      </c>
      <c r="I143">
        <f t="shared" si="2"/>
        <v>-3.99503359984304</v>
      </c>
    </row>
    <row r="144" spans="1:9" x14ac:dyDescent="0.3">
      <c r="F144" s="1">
        <v>395.34016775396003</v>
      </c>
      <c r="G144" s="1">
        <v>2.9831265021827598E-3</v>
      </c>
      <c r="H144" s="3">
        <f t="shared" si="1"/>
        <v>-2.9831265021827598E-3</v>
      </c>
      <c r="I144">
        <f t="shared" si="2"/>
        <v>-2.9831265021827598</v>
      </c>
    </row>
    <row r="145" spans="6:9" x14ac:dyDescent="0.3">
      <c r="F145" s="1">
        <v>263.560111835974</v>
      </c>
      <c r="G145" s="1">
        <v>1.9843650365428899E-3</v>
      </c>
      <c r="H145" s="3">
        <f t="shared" si="1"/>
        <v>-1.9843650365428899E-3</v>
      </c>
      <c r="I145">
        <f t="shared" si="2"/>
        <v>-1.98436503654289</v>
      </c>
    </row>
    <row r="146" spans="6:9" x14ac:dyDescent="0.3">
      <c r="F146" s="1">
        <v>131.780055917987</v>
      </c>
      <c r="G146" s="1">
        <v>9.9876146563986599E-4</v>
      </c>
      <c r="H146" s="3">
        <f t="shared" si="1"/>
        <v>-9.9876146563986599E-4</v>
      </c>
      <c r="I146">
        <f t="shared" si="2"/>
        <v>-0.99876146563986601</v>
      </c>
    </row>
    <row r="149" spans="6:9" x14ac:dyDescent="0.3">
      <c r="F149" s="1">
        <v>150</v>
      </c>
      <c r="G149" s="1">
        <v>1E-3</v>
      </c>
      <c r="H149" s="3">
        <f>-G149</f>
        <v>-1E-3</v>
      </c>
      <c r="I149">
        <f>H149*1000</f>
        <v>-1</v>
      </c>
    </row>
    <row r="150" spans="6:9" x14ac:dyDescent="0.3">
      <c r="F150" s="1">
        <v>270</v>
      </c>
      <c r="G150" s="1">
        <v>2E-3</v>
      </c>
      <c r="H150" s="3">
        <f t="shared" ref="H150:H158" si="3">-G150</f>
        <v>-2E-3</v>
      </c>
      <c r="I150">
        <f t="shared" ref="I150:I158" si="4">H150*1000</f>
        <v>-2</v>
      </c>
    </row>
    <row r="151" spans="6:9" x14ac:dyDescent="0.3">
      <c r="F151" s="1">
        <v>390</v>
      </c>
      <c r="G151" s="1">
        <v>3.0000000000000001E-3</v>
      </c>
      <c r="H151" s="3">
        <f t="shared" si="3"/>
        <v>-3.0000000000000001E-3</v>
      </c>
      <c r="I151">
        <f t="shared" si="4"/>
        <v>-3</v>
      </c>
    </row>
    <row r="152" spans="6:9" x14ac:dyDescent="0.3">
      <c r="F152" s="1">
        <v>509.99999999999994</v>
      </c>
      <c r="G152" s="1">
        <v>4.0000000000000001E-3</v>
      </c>
      <c r="H152" s="3">
        <f t="shared" si="3"/>
        <v>-4.0000000000000001E-3</v>
      </c>
      <c r="I152">
        <f t="shared" si="4"/>
        <v>-4</v>
      </c>
    </row>
    <row r="153" spans="6:9" x14ac:dyDescent="0.3">
      <c r="F153" s="1">
        <v>630</v>
      </c>
      <c r="G153" s="1">
        <v>5.0000000000000001E-3</v>
      </c>
      <c r="H153" s="3">
        <f t="shared" si="3"/>
        <v>-5.0000000000000001E-3</v>
      </c>
      <c r="I153">
        <f t="shared" si="4"/>
        <v>-5</v>
      </c>
    </row>
    <row r="154" spans="6:9" x14ac:dyDescent="0.3">
      <c r="F154" s="1">
        <v>750</v>
      </c>
      <c r="G154" s="1">
        <v>6.0000000000000001E-3</v>
      </c>
      <c r="H154" s="3">
        <f t="shared" si="3"/>
        <v>-6.0000000000000001E-3</v>
      </c>
      <c r="I154">
        <f t="shared" si="4"/>
        <v>-6</v>
      </c>
    </row>
    <row r="155" spans="6:9" x14ac:dyDescent="0.3">
      <c r="F155" s="1">
        <v>869.99999999999989</v>
      </c>
      <c r="G155" s="1">
        <v>7.0000000000000001E-3</v>
      </c>
      <c r="H155" s="3">
        <f t="shared" si="3"/>
        <v>-7.0000000000000001E-3</v>
      </c>
      <c r="I155">
        <f t="shared" si="4"/>
        <v>-7</v>
      </c>
    </row>
    <row r="156" spans="6:9" x14ac:dyDescent="0.3">
      <c r="F156" s="1">
        <v>990</v>
      </c>
      <c r="G156" s="1">
        <v>8.0000000000000002E-3</v>
      </c>
      <c r="H156" s="3">
        <f t="shared" si="3"/>
        <v>-8.0000000000000002E-3</v>
      </c>
      <c r="I156">
        <f t="shared" si="4"/>
        <v>-8</v>
      </c>
    </row>
    <row r="157" spans="6:9" x14ac:dyDescent="0.3">
      <c r="F157" s="1">
        <v>1110</v>
      </c>
      <c r="G157" s="1">
        <v>8.9999999999999993E-3</v>
      </c>
      <c r="H157" s="3">
        <f t="shared" si="3"/>
        <v>-8.9999999999999993E-3</v>
      </c>
      <c r="I157">
        <f t="shared" si="4"/>
        <v>-9</v>
      </c>
    </row>
    <row r="158" spans="6:9" x14ac:dyDescent="0.3">
      <c r="F158" s="1">
        <v>1230</v>
      </c>
      <c r="G158" s="1">
        <v>0.01</v>
      </c>
      <c r="H158" s="3">
        <f t="shared" si="3"/>
        <v>-0.01</v>
      </c>
      <c r="I158">
        <f t="shared" si="4"/>
        <v>-10</v>
      </c>
    </row>
  </sheetData>
  <pageMargins left="0.7" right="0.7" top="0.75" bottom="0.75" header="0.3" footer="0.3"/>
  <pageSetup paperSize="9" orientation="portrait" horizont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78E7-0F9A-48A1-82D3-4E9ED02CE6E7}">
  <dimension ref="A1:T111"/>
  <sheetViews>
    <sheetView topLeftCell="A82" workbookViewId="0">
      <selection activeCell="J93" sqref="J93"/>
    </sheetView>
  </sheetViews>
  <sheetFormatPr defaultRowHeight="14.4" x14ac:dyDescent="0.3"/>
  <cols>
    <col min="3" max="3" width="11.33203125" bestFit="1" customWidth="1"/>
    <col min="5" max="5" width="15.6640625" bestFit="1" customWidth="1"/>
    <col min="6" max="7" width="15.6640625" customWidth="1"/>
    <col min="8" max="8" width="18.33203125" style="3" bestFit="1" customWidth="1"/>
    <col min="9" max="9" width="13.33203125" customWidth="1"/>
    <col min="10" max="10" width="12.33203125" customWidth="1"/>
    <col min="11" max="11" width="10.5546875" customWidth="1"/>
    <col min="14" max="14" width="9.109375" style="3"/>
    <col min="15" max="15" width="11.5546875" bestFit="1" customWidth="1"/>
    <col min="16" max="16" width="9.6640625" customWidth="1"/>
    <col min="17" max="17" width="27.5546875" bestFit="1" customWidth="1"/>
    <col min="18" max="18" width="16.44140625" customWidth="1"/>
  </cols>
  <sheetData>
    <row r="1" spans="1:20" x14ac:dyDescent="0.3">
      <c r="A1" t="s">
        <v>20</v>
      </c>
      <c r="B1" t="s">
        <v>26</v>
      </c>
      <c r="C1" t="s">
        <v>47</v>
      </c>
      <c r="D1" t="s">
        <v>15</v>
      </c>
      <c r="E1" t="s">
        <v>45</v>
      </c>
      <c r="F1" t="s">
        <v>46</v>
      </c>
      <c r="G1" t="s">
        <v>48</v>
      </c>
      <c r="H1" s="3" t="s">
        <v>51</v>
      </c>
      <c r="I1" t="s">
        <v>17</v>
      </c>
      <c r="J1" t="s">
        <v>34</v>
      </c>
      <c r="K1" t="s">
        <v>19</v>
      </c>
      <c r="L1" t="s">
        <v>18</v>
      </c>
      <c r="M1" t="s">
        <v>23</v>
      </c>
      <c r="N1" s="3" t="s">
        <v>24</v>
      </c>
      <c r="O1" t="s">
        <v>25</v>
      </c>
      <c r="P1" t="s">
        <v>28</v>
      </c>
      <c r="Q1" t="s">
        <v>29</v>
      </c>
      <c r="S1" t="s">
        <v>21</v>
      </c>
      <c r="T1" t="s">
        <v>22</v>
      </c>
    </row>
    <row r="2" spans="1:20" x14ac:dyDescent="0.3">
      <c r="A2">
        <v>1</v>
      </c>
      <c r="B2" t="s">
        <v>27</v>
      </c>
      <c r="C2">
        <v>1073</v>
      </c>
      <c r="D2">
        <v>100</v>
      </c>
      <c r="E2">
        <v>30</v>
      </c>
      <c r="F2">
        <v>10</v>
      </c>
      <c r="G2" t="s">
        <v>49</v>
      </c>
      <c r="H2" s="3">
        <v>4.4913666666666598</v>
      </c>
      <c r="I2">
        <v>0.95</v>
      </c>
      <c r="J2">
        <v>0.5</v>
      </c>
      <c r="K2" s="6">
        <v>22.223749200879599</v>
      </c>
      <c r="L2">
        <v>-1E-3</v>
      </c>
      <c r="M2" s="4">
        <v>1966</v>
      </c>
      <c r="N2" s="3">
        <v>5.6909999999999998</v>
      </c>
      <c r="O2" s="6">
        <f>M2*(EXP(N2*-L2)-EXP(-N2*-L2))</f>
        <v>22.377132789370634</v>
      </c>
      <c r="P2" s="5">
        <f>ABS(O2-K2)/K2</f>
        <v>6.9017872324155134E-3</v>
      </c>
      <c r="Q2" t="s">
        <v>35</v>
      </c>
    </row>
    <row r="3" spans="1:20" x14ac:dyDescent="0.3">
      <c r="A3">
        <v>2</v>
      </c>
      <c r="B3" t="s">
        <v>27</v>
      </c>
      <c r="C3">
        <v>1073</v>
      </c>
      <c r="D3">
        <v>100</v>
      </c>
      <c r="E3">
        <v>30</v>
      </c>
      <c r="F3">
        <v>10</v>
      </c>
      <c r="G3" t="s">
        <v>49</v>
      </c>
      <c r="H3" s="3">
        <v>4.4913666666666598</v>
      </c>
      <c r="I3">
        <v>0.95</v>
      </c>
      <c r="J3">
        <v>0.5</v>
      </c>
      <c r="K3" s="6">
        <v>222.39966316627101</v>
      </c>
      <c r="L3">
        <v>-0.01</v>
      </c>
      <c r="M3" s="4">
        <v>1966</v>
      </c>
      <c r="N3" s="3">
        <v>5.6909999999999998</v>
      </c>
      <c r="O3" s="6">
        <f t="shared" ref="O3:O22" si="0">M3*(EXP(N3*-L3)-EXP(-N3*-L3))</f>
        <v>223.89092873695836</v>
      </c>
      <c r="P3" s="5">
        <f t="shared" ref="P3:P51" si="1">ABS(O3-K3)/K3</f>
        <v>6.7053409589583899E-3</v>
      </c>
      <c r="Q3" t="s">
        <v>35</v>
      </c>
    </row>
    <row r="4" spans="1:20" x14ac:dyDescent="0.3">
      <c r="A4">
        <v>3</v>
      </c>
      <c r="B4" t="s">
        <v>27</v>
      </c>
      <c r="C4">
        <v>1073</v>
      </c>
      <c r="D4">
        <v>100</v>
      </c>
      <c r="E4">
        <v>30</v>
      </c>
      <c r="F4">
        <v>10</v>
      </c>
      <c r="G4" t="s">
        <v>49</v>
      </c>
      <c r="H4" s="3">
        <v>4.4913666666666598</v>
      </c>
      <c r="I4">
        <v>0.95</v>
      </c>
      <c r="J4">
        <v>0.5</v>
      </c>
      <c r="K4" s="6">
        <v>2351.6658298497</v>
      </c>
      <c r="L4">
        <v>-0.1</v>
      </c>
      <c r="M4" s="4">
        <v>1966</v>
      </c>
      <c r="N4" s="3">
        <v>5.6909999999999998</v>
      </c>
      <c r="O4" s="6">
        <f t="shared" si="0"/>
        <v>2360.4615553049402</v>
      </c>
      <c r="P4" s="5">
        <f t="shared" si="1"/>
        <v>3.7402105960787795E-3</v>
      </c>
      <c r="Q4" t="s">
        <v>35</v>
      </c>
      <c r="R4" t="s">
        <v>30</v>
      </c>
    </row>
    <row r="5" spans="1:20" x14ac:dyDescent="0.3">
      <c r="A5">
        <v>4</v>
      </c>
      <c r="B5" t="s">
        <v>27</v>
      </c>
      <c r="C5">
        <v>1073</v>
      </c>
      <c r="D5">
        <v>100</v>
      </c>
      <c r="E5">
        <v>30</v>
      </c>
      <c r="F5">
        <v>10</v>
      </c>
      <c r="G5" t="s">
        <v>49</v>
      </c>
      <c r="H5" s="3">
        <v>4.4913666666666598</v>
      </c>
      <c r="I5">
        <v>0.95</v>
      </c>
      <c r="J5">
        <v>0.5</v>
      </c>
      <c r="K5" s="6">
        <v>5509.9357069725502</v>
      </c>
      <c r="L5">
        <v>-0.2</v>
      </c>
      <c r="M5" s="4">
        <v>1966</v>
      </c>
      <c r="N5" s="3">
        <v>5.6909999999999998</v>
      </c>
      <c r="O5" s="6">
        <f t="shared" si="0"/>
        <v>5506.2745589452579</v>
      </c>
      <c r="P5" s="5">
        <f t="shared" si="1"/>
        <v>6.6446293060357401E-4</v>
      </c>
      <c r="Q5" t="s">
        <v>35</v>
      </c>
    </row>
    <row r="6" spans="1:20" x14ac:dyDescent="0.3">
      <c r="A6">
        <v>21</v>
      </c>
      <c r="B6" t="s">
        <v>27</v>
      </c>
      <c r="C6">
        <v>1073</v>
      </c>
      <c r="D6">
        <v>100</v>
      </c>
      <c r="E6">
        <v>30</v>
      </c>
      <c r="F6">
        <v>10</v>
      </c>
      <c r="G6" t="s">
        <v>49</v>
      </c>
      <c r="H6" s="3">
        <v>4.4913666666666598</v>
      </c>
      <c r="I6">
        <v>0.95</v>
      </c>
      <c r="J6">
        <v>0.5</v>
      </c>
      <c r="K6" s="6">
        <v>33716.188081351502</v>
      </c>
      <c r="L6">
        <v>-0.5</v>
      </c>
      <c r="M6" s="4">
        <v>1966</v>
      </c>
      <c r="N6" s="3">
        <v>5.6909999999999998</v>
      </c>
      <c r="O6" s="6">
        <f t="shared" si="0"/>
        <v>33720.942866556245</v>
      </c>
      <c r="P6" s="5">
        <f t="shared" si="1"/>
        <v>1.4102380711812095E-4</v>
      </c>
      <c r="Q6" t="s">
        <v>35</v>
      </c>
    </row>
    <row r="7" spans="1:20" x14ac:dyDescent="0.3">
      <c r="A7">
        <v>5</v>
      </c>
      <c r="B7" t="s">
        <v>27</v>
      </c>
      <c r="C7">
        <v>1073</v>
      </c>
      <c r="D7">
        <v>100</v>
      </c>
      <c r="E7">
        <v>30</v>
      </c>
      <c r="F7">
        <v>10</v>
      </c>
      <c r="G7" t="s">
        <v>49</v>
      </c>
      <c r="H7" s="3">
        <v>4.4913666666666598</v>
      </c>
      <c r="I7">
        <v>0.75</v>
      </c>
      <c r="J7">
        <v>0.5</v>
      </c>
      <c r="K7" s="6">
        <v>31.96637501</v>
      </c>
      <c r="L7">
        <v>-1E-3</v>
      </c>
      <c r="M7" s="4">
        <v>2815</v>
      </c>
      <c r="N7" s="3">
        <v>5.6589999999999998</v>
      </c>
      <c r="O7" s="6">
        <f t="shared" si="0"/>
        <v>31.860340050111976</v>
      </c>
      <c r="P7" s="5">
        <f t="shared" si="1"/>
        <v>3.3170780188511704E-3</v>
      </c>
      <c r="Q7" t="s">
        <v>36</v>
      </c>
    </row>
    <row r="8" spans="1:20" x14ac:dyDescent="0.3">
      <c r="A8">
        <v>6</v>
      </c>
      <c r="B8" t="s">
        <v>27</v>
      </c>
      <c r="C8">
        <v>1073</v>
      </c>
      <c r="D8">
        <v>100</v>
      </c>
      <c r="E8">
        <v>30</v>
      </c>
      <c r="F8">
        <v>10</v>
      </c>
      <c r="G8" t="s">
        <v>49</v>
      </c>
      <c r="H8" s="3">
        <v>4.4913666666666598</v>
      </c>
      <c r="I8">
        <v>0.75</v>
      </c>
      <c r="J8">
        <v>0.5</v>
      </c>
      <c r="K8" s="6">
        <v>319.78896759999998</v>
      </c>
      <c r="L8">
        <v>-0.01</v>
      </c>
      <c r="M8" s="4">
        <v>2815</v>
      </c>
      <c r="N8" s="3">
        <v>5.6589999999999998</v>
      </c>
      <c r="O8" s="6">
        <f t="shared" si="0"/>
        <v>318.77177707015983</v>
      </c>
      <c r="P8" s="5">
        <f t="shared" si="1"/>
        <v>3.1808180797296207E-3</v>
      </c>
      <c r="Q8" t="s">
        <v>36</v>
      </c>
    </row>
    <row r="9" spans="1:20" x14ac:dyDescent="0.3">
      <c r="A9">
        <v>7</v>
      </c>
      <c r="B9" t="s">
        <v>27</v>
      </c>
      <c r="C9">
        <v>1073</v>
      </c>
      <c r="D9">
        <v>100</v>
      </c>
      <c r="E9">
        <v>30</v>
      </c>
      <c r="F9">
        <v>10</v>
      </c>
      <c r="G9" t="s">
        <v>49</v>
      </c>
      <c r="H9" s="3">
        <v>4.4913666666666598</v>
      </c>
      <c r="I9">
        <v>0.75</v>
      </c>
      <c r="J9">
        <v>0.75</v>
      </c>
      <c r="K9" s="6">
        <v>3366.35797389752</v>
      </c>
      <c r="L9">
        <v>-0.1</v>
      </c>
      <c r="M9" s="4">
        <v>2815</v>
      </c>
      <c r="N9" s="3">
        <v>5.6589999999999998</v>
      </c>
      <c r="O9" s="6">
        <f t="shared" si="0"/>
        <v>3358.8105553542596</v>
      </c>
      <c r="P9" s="5">
        <f t="shared" si="1"/>
        <v>2.2420130603407282E-3</v>
      </c>
      <c r="Q9" t="s">
        <v>36</v>
      </c>
    </row>
    <row r="10" spans="1:20" x14ac:dyDescent="0.3">
      <c r="A10">
        <v>8</v>
      </c>
      <c r="B10" t="s">
        <v>27</v>
      </c>
      <c r="C10">
        <v>1073</v>
      </c>
      <c r="D10">
        <v>100</v>
      </c>
      <c r="E10">
        <v>30</v>
      </c>
      <c r="F10">
        <v>10</v>
      </c>
      <c r="G10" t="s">
        <v>49</v>
      </c>
      <c r="H10" s="3">
        <v>4.4913666666666598</v>
      </c>
      <c r="I10">
        <v>0.75</v>
      </c>
      <c r="J10">
        <v>0.5</v>
      </c>
      <c r="K10" s="6">
        <v>7818.1713470000004</v>
      </c>
      <c r="L10">
        <v>-0.2</v>
      </c>
      <c r="M10" s="4">
        <v>2815</v>
      </c>
      <c r="N10" s="3">
        <v>5.6589999999999998</v>
      </c>
      <c r="O10" s="6">
        <f t="shared" si="0"/>
        <v>7822.269585370188</v>
      </c>
      <c r="P10" s="5">
        <f t="shared" si="1"/>
        <v>5.2419398198021779E-4</v>
      </c>
      <c r="Q10" t="s">
        <v>36</v>
      </c>
    </row>
    <row r="11" spans="1:20" x14ac:dyDescent="0.3">
      <c r="A11">
        <v>22</v>
      </c>
      <c r="B11" t="s">
        <v>27</v>
      </c>
      <c r="C11">
        <v>1073</v>
      </c>
      <c r="D11">
        <v>100</v>
      </c>
      <c r="E11">
        <v>30</v>
      </c>
      <c r="F11">
        <v>10</v>
      </c>
      <c r="G11" t="s">
        <v>49</v>
      </c>
      <c r="H11" s="3">
        <v>4.4913666666666598</v>
      </c>
      <c r="I11">
        <v>0.75</v>
      </c>
      <c r="J11">
        <v>0.5</v>
      </c>
      <c r="K11" s="6">
        <v>47510.384889874302</v>
      </c>
      <c r="L11">
        <v>-0.5</v>
      </c>
      <c r="M11" s="4">
        <v>2815</v>
      </c>
      <c r="N11" s="3">
        <v>5.6589999999999998</v>
      </c>
      <c r="O11" s="6">
        <f t="shared" si="0"/>
        <v>47511.423182223138</v>
      </c>
      <c r="P11" s="5">
        <f t="shared" si="1"/>
        <v>2.185400836559532E-5</v>
      </c>
      <c r="Q11" t="s">
        <v>36</v>
      </c>
    </row>
    <row r="12" spans="1:20" x14ac:dyDescent="0.3">
      <c r="A12">
        <v>9</v>
      </c>
      <c r="B12" t="s">
        <v>27</v>
      </c>
      <c r="C12">
        <v>1073</v>
      </c>
      <c r="D12">
        <v>100</v>
      </c>
      <c r="E12">
        <v>30</v>
      </c>
      <c r="F12">
        <v>10</v>
      </c>
      <c r="G12" t="s">
        <v>49</v>
      </c>
      <c r="H12" s="3">
        <v>4.4913666666666598</v>
      </c>
      <c r="I12">
        <v>0.5</v>
      </c>
      <c r="J12">
        <v>0.5</v>
      </c>
      <c r="K12" s="6">
        <v>37.226164126365603</v>
      </c>
      <c r="L12">
        <v>-1E-3</v>
      </c>
      <c r="M12" s="4">
        <v>3272</v>
      </c>
      <c r="N12" s="3">
        <v>5.6630000000000003</v>
      </c>
      <c r="O12" s="6">
        <f t="shared" si="0"/>
        <v>37.058870076257641</v>
      </c>
      <c r="P12" s="5">
        <f t="shared" si="1"/>
        <v>4.4939910956196399E-3</v>
      </c>
      <c r="Q12" t="s">
        <v>37</v>
      </c>
    </row>
    <row r="13" spans="1:20" x14ac:dyDescent="0.3">
      <c r="A13">
        <v>10</v>
      </c>
      <c r="B13" t="s">
        <v>27</v>
      </c>
      <c r="C13">
        <v>1073</v>
      </c>
      <c r="D13">
        <v>100</v>
      </c>
      <c r="E13">
        <v>30</v>
      </c>
      <c r="F13">
        <v>10</v>
      </c>
      <c r="G13" t="s">
        <v>49</v>
      </c>
      <c r="H13" s="3">
        <v>4.4913666666666598</v>
      </c>
      <c r="I13">
        <v>0.5</v>
      </c>
      <c r="J13">
        <v>0.5</v>
      </c>
      <c r="K13" s="6">
        <v>372.40880341352403</v>
      </c>
      <c r="L13">
        <v>-0.01</v>
      </c>
      <c r="M13" s="4">
        <v>3272</v>
      </c>
      <c r="N13" s="3">
        <v>5.6630000000000003</v>
      </c>
      <c r="O13" s="6">
        <f t="shared" si="0"/>
        <v>370.78482770326741</v>
      </c>
      <c r="P13" s="5">
        <f t="shared" si="1"/>
        <v>4.3607339444479984E-3</v>
      </c>
      <c r="Q13" t="s">
        <v>37</v>
      </c>
    </row>
    <row r="14" spans="1:20" x14ac:dyDescent="0.3">
      <c r="A14">
        <v>11</v>
      </c>
      <c r="B14" t="s">
        <v>27</v>
      </c>
      <c r="C14">
        <v>1073</v>
      </c>
      <c r="D14">
        <v>100</v>
      </c>
      <c r="E14">
        <v>30</v>
      </c>
      <c r="F14">
        <v>10</v>
      </c>
      <c r="G14" t="s">
        <v>49</v>
      </c>
      <c r="H14" s="3">
        <v>4.4913666666666598</v>
      </c>
      <c r="I14">
        <v>0.5</v>
      </c>
      <c r="J14">
        <v>0.5</v>
      </c>
      <c r="K14" s="6">
        <v>3917.24012348613</v>
      </c>
      <c r="L14">
        <v>-0.1</v>
      </c>
      <c r="M14" s="4">
        <v>3272</v>
      </c>
      <c r="N14" s="3">
        <v>5.6630000000000003</v>
      </c>
      <c r="O14" s="6">
        <f t="shared" si="0"/>
        <v>3907.1436046400836</v>
      </c>
      <c r="P14" s="5">
        <f t="shared" si="1"/>
        <v>2.5774572218618588E-3</v>
      </c>
      <c r="Q14" t="s">
        <v>37</v>
      </c>
    </row>
    <row r="15" spans="1:20" x14ac:dyDescent="0.3">
      <c r="A15">
        <v>12</v>
      </c>
      <c r="B15" t="s">
        <v>27</v>
      </c>
      <c r="C15">
        <v>1073</v>
      </c>
      <c r="D15">
        <v>100</v>
      </c>
      <c r="E15">
        <v>30</v>
      </c>
      <c r="F15">
        <v>10</v>
      </c>
      <c r="G15" t="s">
        <v>49</v>
      </c>
      <c r="H15" s="3">
        <v>4.4913666666666598</v>
      </c>
      <c r="I15">
        <v>0.5</v>
      </c>
      <c r="J15">
        <v>0.5</v>
      </c>
      <c r="K15" s="6">
        <v>9094.8436208779603</v>
      </c>
      <c r="L15">
        <v>-0.2</v>
      </c>
      <c r="M15" s="4">
        <v>3272</v>
      </c>
      <c r="N15" s="3">
        <v>5.6630000000000003</v>
      </c>
      <c r="O15" s="6">
        <f t="shared" si="0"/>
        <v>9101.1374271146069</v>
      </c>
      <c r="P15" s="5">
        <f t="shared" si="1"/>
        <v>6.9201918130825377E-4</v>
      </c>
      <c r="Q15" t="s">
        <v>37</v>
      </c>
    </row>
    <row r="16" spans="1:20" x14ac:dyDescent="0.3">
      <c r="A16">
        <v>23</v>
      </c>
      <c r="B16" t="s">
        <v>27</v>
      </c>
      <c r="C16">
        <v>1073</v>
      </c>
      <c r="D16">
        <v>100</v>
      </c>
      <c r="E16">
        <v>30</v>
      </c>
      <c r="F16">
        <v>10</v>
      </c>
      <c r="G16" t="s">
        <v>49</v>
      </c>
      <c r="H16" s="3">
        <v>4.4913666666666598</v>
      </c>
      <c r="I16">
        <v>0.5</v>
      </c>
      <c r="J16">
        <v>0.5</v>
      </c>
      <c r="K16" s="6">
        <v>55325.109685981399</v>
      </c>
      <c r="L16">
        <v>-0.5</v>
      </c>
      <c r="M16" s="4">
        <v>3272</v>
      </c>
      <c r="N16" s="3">
        <v>5.6630000000000003</v>
      </c>
      <c r="O16" s="6">
        <f t="shared" si="0"/>
        <v>55335.977907827808</v>
      </c>
      <c r="P16" s="5">
        <f t="shared" si="1"/>
        <v>1.9644284318812649E-4</v>
      </c>
      <c r="Q16" t="s">
        <v>37</v>
      </c>
    </row>
    <row r="17" spans="1:17" x14ac:dyDescent="0.3">
      <c r="A17">
        <v>13</v>
      </c>
      <c r="B17" t="s">
        <v>27</v>
      </c>
      <c r="C17">
        <v>1073</v>
      </c>
      <c r="D17">
        <v>100</v>
      </c>
      <c r="E17">
        <v>50</v>
      </c>
      <c r="F17">
        <v>10</v>
      </c>
      <c r="G17" t="s">
        <v>49</v>
      </c>
      <c r="H17" s="3">
        <v>1.1717200000000001</v>
      </c>
      <c r="I17">
        <v>0.95</v>
      </c>
      <c r="J17">
        <v>1</v>
      </c>
      <c r="K17" s="6">
        <v>11.275081771479099</v>
      </c>
      <c r="L17">
        <v>-1E-3</v>
      </c>
      <c r="M17" s="4">
        <v>984.8</v>
      </c>
      <c r="N17" s="3">
        <v>5.7869999999999999</v>
      </c>
      <c r="O17" s="6">
        <f t="shared" si="0"/>
        <v>11.398138819164371</v>
      </c>
      <c r="P17" s="5">
        <f t="shared" si="1"/>
        <v>1.09140714168966E-2</v>
      </c>
      <c r="Q17" t="s">
        <v>38</v>
      </c>
    </row>
    <row r="18" spans="1:17" x14ac:dyDescent="0.3">
      <c r="A18">
        <v>14</v>
      </c>
      <c r="B18" t="s">
        <v>27</v>
      </c>
      <c r="C18">
        <v>1073</v>
      </c>
      <c r="D18">
        <v>100</v>
      </c>
      <c r="E18">
        <v>50</v>
      </c>
      <c r="F18">
        <v>10</v>
      </c>
      <c r="G18" t="s">
        <v>49</v>
      </c>
      <c r="H18" s="3">
        <v>1.1717200000000001</v>
      </c>
      <c r="I18">
        <v>0.95</v>
      </c>
      <c r="J18">
        <v>1</v>
      </c>
      <c r="K18" s="6">
        <v>104.949396744472</v>
      </c>
      <c r="L18">
        <v>-0.01</v>
      </c>
      <c r="M18" s="4">
        <v>984.8</v>
      </c>
      <c r="N18" s="3">
        <v>5.7869999999999999</v>
      </c>
      <c r="O18" s="6">
        <f t="shared" si="0"/>
        <v>114.04438171137033</v>
      </c>
      <c r="P18" s="5">
        <f t="shared" si="1"/>
        <v>8.6660669322783865E-2</v>
      </c>
      <c r="Q18" t="s">
        <v>38</v>
      </c>
    </row>
    <row r="19" spans="1:17" x14ac:dyDescent="0.3">
      <c r="A19">
        <v>15</v>
      </c>
      <c r="B19" t="s">
        <v>27</v>
      </c>
      <c r="C19">
        <v>1073</v>
      </c>
      <c r="D19">
        <v>100</v>
      </c>
      <c r="E19">
        <v>50</v>
      </c>
      <c r="F19">
        <v>10</v>
      </c>
      <c r="G19" t="s">
        <v>49</v>
      </c>
      <c r="H19" s="3">
        <v>1.1717200000000001</v>
      </c>
      <c r="I19">
        <v>0.95</v>
      </c>
      <c r="J19">
        <v>1</v>
      </c>
      <c r="K19" s="6">
        <v>1199.84168083602</v>
      </c>
      <c r="L19">
        <v>-0.1</v>
      </c>
      <c r="M19" s="4">
        <v>984.8</v>
      </c>
      <c r="N19" s="3">
        <v>5.7869999999999999</v>
      </c>
      <c r="O19" s="6">
        <f t="shared" si="0"/>
        <v>1204.5003925776768</v>
      </c>
      <c r="P19" s="5">
        <f t="shared" si="1"/>
        <v>3.8827720490679581E-3</v>
      </c>
      <c r="Q19" t="s">
        <v>38</v>
      </c>
    </row>
    <row r="20" spans="1:17" x14ac:dyDescent="0.3">
      <c r="A20">
        <v>16</v>
      </c>
      <c r="B20" t="s">
        <v>27</v>
      </c>
      <c r="C20">
        <v>1073</v>
      </c>
      <c r="D20">
        <v>100</v>
      </c>
      <c r="E20">
        <v>50</v>
      </c>
      <c r="F20">
        <v>10</v>
      </c>
      <c r="G20" t="s">
        <v>49</v>
      </c>
      <c r="H20" s="3">
        <v>1.1717200000000001</v>
      </c>
      <c r="I20">
        <v>0.95</v>
      </c>
      <c r="J20">
        <v>1</v>
      </c>
      <c r="K20" s="6">
        <v>2826.21989756728</v>
      </c>
      <c r="L20">
        <v>-0.2</v>
      </c>
      <c r="M20" s="4">
        <v>984.8</v>
      </c>
      <c r="N20" s="3">
        <v>5.7869999999999999</v>
      </c>
      <c r="O20" s="6">
        <f t="shared" si="0"/>
        <v>2823.7642284443082</v>
      </c>
      <c r="P20" s="5">
        <f t="shared" si="1"/>
        <v>8.68888201192545E-4</v>
      </c>
      <c r="Q20" t="s">
        <v>38</v>
      </c>
    </row>
    <row r="21" spans="1:17" x14ac:dyDescent="0.3">
      <c r="A21">
        <v>24</v>
      </c>
      <c r="B21" t="s">
        <v>27</v>
      </c>
      <c r="C21">
        <v>1073</v>
      </c>
      <c r="D21">
        <v>100</v>
      </c>
      <c r="E21">
        <v>50</v>
      </c>
      <c r="F21">
        <v>10</v>
      </c>
      <c r="G21" t="s">
        <v>49</v>
      </c>
      <c r="H21" s="3">
        <v>1.1717200000000001</v>
      </c>
      <c r="I21">
        <v>0.95</v>
      </c>
      <c r="J21">
        <v>1</v>
      </c>
      <c r="K21" s="6">
        <v>17723.283530000001</v>
      </c>
      <c r="L21">
        <v>-0.5</v>
      </c>
      <c r="M21" s="4">
        <v>984.8</v>
      </c>
      <c r="N21" s="3">
        <v>5.7869999999999999</v>
      </c>
      <c r="O21" s="6">
        <f t="shared" si="0"/>
        <v>17727.399066789694</v>
      </c>
      <c r="P21" s="5">
        <f t="shared" si="1"/>
        <v>2.3221074033641996E-4</v>
      </c>
      <c r="Q21" t="s">
        <v>38</v>
      </c>
    </row>
    <row r="22" spans="1:17" x14ac:dyDescent="0.3">
      <c r="A22">
        <v>17</v>
      </c>
      <c r="B22" t="s">
        <v>27</v>
      </c>
      <c r="C22">
        <v>1073</v>
      </c>
      <c r="D22">
        <v>100</v>
      </c>
      <c r="E22">
        <v>50</v>
      </c>
      <c r="F22">
        <v>10</v>
      </c>
      <c r="G22" t="s">
        <v>49</v>
      </c>
      <c r="H22" s="3">
        <v>1.1717200000000001</v>
      </c>
      <c r="I22">
        <v>0.5</v>
      </c>
      <c r="J22">
        <v>1</v>
      </c>
      <c r="K22" s="6">
        <v>19.664727173497301</v>
      </c>
      <c r="L22">
        <v>-1E-3</v>
      </c>
      <c r="M22" s="4">
        <v>1707</v>
      </c>
      <c r="N22" s="3">
        <v>5.6820000000000004</v>
      </c>
      <c r="O22" s="6">
        <f t="shared" si="0"/>
        <v>19.398452379846994</v>
      </c>
      <c r="P22" s="5">
        <f t="shared" si="1"/>
        <v>1.3540731651195919E-2</v>
      </c>
      <c r="Q22" t="s">
        <v>39</v>
      </c>
    </row>
    <row r="23" spans="1:17" x14ac:dyDescent="0.3">
      <c r="A23">
        <v>18</v>
      </c>
      <c r="B23" t="s">
        <v>27</v>
      </c>
      <c r="C23">
        <v>1073</v>
      </c>
      <c r="D23">
        <v>100</v>
      </c>
      <c r="E23">
        <v>50</v>
      </c>
      <c r="F23">
        <v>10</v>
      </c>
      <c r="G23" t="s">
        <v>49</v>
      </c>
      <c r="H23" s="3">
        <v>1.1717200000000001</v>
      </c>
      <c r="I23">
        <v>0.5</v>
      </c>
      <c r="J23">
        <v>1</v>
      </c>
      <c r="K23" s="6">
        <v>196.71415773920299</v>
      </c>
      <c r="L23">
        <v>-0.01</v>
      </c>
      <c r="M23" s="4">
        <v>1707</v>
      </c>
      <c r="N23" s="3">
        <v>5.6820000000000004</v>
      </c>
      <c r="O23" s="6">
        <f t="shared" ref="O23:O51" si="2">M23*(EXP(N23*-L23)-EXP(-N23*-L23))</f>
        <v>194.08787652927896</v>
      </c>
      <c r="P23" s="5">
        <f t="shared" si="1"/>
        <v>1.3350748314749495E-2</v>
      </c>
      <c r="Q23" t="s">
        <v>39</v>
      </c>
    </row>
    <row r="24" spans="1:17" x14ac:dyDescent="0.3">
      <c r="A24">
        <v>19</v>
      </c>
      <c r="B24" t="s">
        <v>27</v>
      </c>
      <c r="C24">
        <v>1073</v>
      </c>
      <c r="D24">
        <v>100</v>
      </c>
      <c r="E24">
        <v>50</v>
      </c>
      <c r="F24">
        <v>10</v>
      </c>
      <c r="G24" t="s">
        <v>49</v>
      </c>
      <c r="H24" s="3">
        <v>1.1717200000000001</v>
      </c>
      <c r="I24">
        <v>0.5</v>
      </c>
      <c r="J24">
        <v>1</v>
      </c>
      <c r="K24" s="6">
        <v>2067.24053157035</v>
      </c>
      <c r="L24">
        <v>-0.1</v>
      </c>
      <c r="M24" s="4">
        <v>1707</v>
      </c>
      <c r="N24" s="3">
        <v>5.6820000000000004</v>
      </c>
      <c r="O24" s="6">
        <f t="shared" si="2"/>
        <v>2045.9124442502437</v>
      </c>
      <c r="P24" s="5">
        <f t="shared" si="1"/>
        <v>1.0317177413266335E-2</v>
      </c>
      <c r="Q24" t="s">
        <v>39</v>
      </c>
    </row>
    <row r="25" spans="1:17" x14ac:dyDescent="0.3">
      <c r="A25">
        <v>20</v>
      </c>
      <c r="B25" t="s">
        <v>27</v>
      </c>
      <c r="C25">
        <v>1073</v>
      </c>
      <c r="D25">
        <v>100</v>
      </c>
      <c r="E25">
        <v>50</v>
      </c>
      <c r="F25">
        <v>10</v>
      </c>
      <c r="G25" t="s">
        <v>49</v>
      </c>
      <c r="H25" s="3">
        <v>1.1717200000000001</v>
      </c>
      <c r="I25">
        <v>0.5</v>
      </c>
      <c r="J25">
        <v>1</v>
      </c>
      <c r="K25" s="6">
        <v>4758.4551384439701</v>
      </c>
      <c r="L25">
        <v>-0.2</v>
      </c>
      <c r="M25" s="4">
        <v>1707</v>
      </c>
      <c r="N25" s="3">
        <v>5.6820000000000004</v>
      </c>
      <c r="O25" s="6">
        <f t="shared" si="2"/>
        <v>4770.3135632836893</v>
      </c>
      <c r="P25" s="5">
        <f t="shared" si="1"/>
        <v>2.4920745272796526E-3</v>
      </c>
      <c r="Q25" t="s">
        <v>39</v>
      </c>
    </row>
    <row r="26" spans="1:17" x14ac:dyDescent="0.3">
      <c r="A26">
        <v>25</v>
      </c>
      <c r="B26" t="s">
        <v>27</v>
      </c>
      <c r="C26">
        <v>1073</v>
      </c>
      <c r="D26">
        <v>100</v>
      </c>
      <c r="E26">
        <v>50</v>
      </c>
      <c r="F26">
        <v>10</v>
      </c>
      <c r="G26" t="s">
        <v>49</v>
      </c>
      <c r="H26" s="3">
        <v>1.1717200000000001</v>
      </c>
      <c r="I26">
        <v>0.5</v>
      </c>
      <c r="J26">
        <v>1</v>
      </c>
      <c r="K26" s="6">
        <v>29142.3694099817</v>
      </c>
      <c r="L26">
        <v>-0.5</v>
      </c>
      <c r="M26" s="4">
        <v>1707</v>
      </c>
      <c r="N26" s="3">
        <v>5.6820000000000004</v>
      </c>
      <c r="O26" s="6">
        <f t="shared" si="2"/>
        <v>29146.210067817177</v>
      </c>
      <c r="P26" s="5">
        <f t="shared" si="1"/>
        <v>1.3178948428817694E-4</v>
      </c>
      <c r="Q26" t="s">
        <v>39</v>
      </c>
    </row>
    <row r="27" spans="1:17" x14ac:dyDescent="0.3">
      <c r="A27">
        <v>26</v>
      </c>
      <c r="B27" t="s">
        <v>27</v>
      </c>
      <c r="C27">
        <v>1073</v>
      </c>
      <c r="D27">
        <v>100</v>
      </c>
      <c r="E27">
        <v>50</v>
      </c>
      <c r="F27">
        <v>10</v>
      </c>
      <c r="G27" t="s">
        <v>49</v>
      </c>
      <c r="H27" s="3">
        <v>1.1717200000000001</v>
      </c>
      <c r="I27">
        <v>0.75</v>
      </c>
      <c r="J27">
        <v>1</v>
      </c>
      <c r="K27" s="6">
        <v>16.760795850000001</v>
      </c>
      <c r="L27">
        <v>-1E-3</v>
      </c>
      <c r="M27" s="4">
        <v>1479</v>
      </c>
      <c r="N27" s="3">
        <v>5.6609999999999996</v>
      </c>
      <c r="O27" s="6">
        <f t="shared" si="2"/>
        <v>16.745327439029722</v>
      </c>
      <c r="P27" s="5">
        <f t="shared" si="1"/>
        <v>9.2289239178809711E-4</v>
      </c>
      <c r="Q27" t="s">
        <v>40</v>
      </c>
    </row>
    <row r="28" spans="1:17" x14ac:dyDescent="0.3">
      <c r="A28">
        <v>27</v>
      </c>
      <c r="B28" t="s">
        <v>27</v>
      </c>
      <c r="C28">
        <v>1073</v>
      </c>
      <c r="D28">
        <v>100</v>
      </c>
      <c r="E28">
        <v>50</v>
      </c>
      <c r="F28">
        <v>10</v>
      </c>
      <c r="G28" t="s">
        <v>49</v>
      </c>
      <c r="H28" s="3">
        <v>1.1717200000000001</v>
      </c>
      <c r="I28">
        <v>0.75</v>
      </c>
      <c r="J28">
        <v>1</v>
      </c>
      <c r="K28" s="6">
        <v>167.802249208674</v>
      </c>
      <c r="L28">
        <v>-0.01</v>
      </c>
      <c r="M28" s="4">
        <v>1479</v>
      </c>
      <c r="N28" s="3">
        <v>5.6609999999999996</v>
      </c>
      <c r="O28" s="6">
        <f t="shared" si="2"/>
        <v>167.54183321885026</v>
      </c>
      <c r="P28" s="5">
        <f t="shared" si="1"/>
        <v>1.5519219262662893E-3</v>
      </c>
      <c r="Q28" t="s">
        <v>40</v>
      </c>
    </row>
    <row r="29" spans="1:17" x14ac:dyDescent="0.3">
      <c r="A29">
        <v>28</v>
      </c>
      <c r="B29" t="s">
        <v>27</v>
      </c>
      <c r="C29">
        <v>1073</v>
      </c>
      <c r="D29">
        <v>100</v>
      </c>
      <c r="E29">
        <v>50</v>
      </c>
      <c r="F29">
        <v>10</v>
      </c>
      <c r="G29" t="s">
        <v>49</v>
      </c>
      <c r="H29" s="3">
        <v>1.1717200000000001</v>
      </c>
      <c r="I29">
        <v>0.75</v>
      </c>
      <c r="J29">
        <v>1</v>
      </c>
      <c r="K29" s="6">
        <v>1767.7924083691901</v>
      </c>
      <c r="L29">
        <v>-0.1</v>
      </c>
      <c r="M29" s="4">
        <v>1479</v>
      </c>
      <c r="N29" s="3">
        <v>5.6609999999999996</v>
      </c>
      <c r="O29" s="6">
        <f t="shared" si="2"/>
        <v>1765.4067908547347</v>
      </c>
      <c r="P29" s="5">
        <f t="shared" si="1"/>
        <v>1.3494896251173081E-3</v>
      </c>
      <c r="Q29" t="s">
        <v>40</v>
      </c>
    </row>
    <row r="30" spans="1:17" x14ac:dyDescent="0.3">
      <c r="A30">
        <v>29</v>
      </c>
      <c r="B30" t="s">
        <v>27</v>
      </c>
      <c r="C30">
        <v>1073</v>
      </c>
      <c r="D30">
        <v>100</v>
      </c>
      <c r="E30">
        <v>50</v>
      </c>
      <c r="F30">
        <v>10</v>
      </c>
      <c r="G30" t="s">
        <v>49</v>
      </c>
      <c r="H30" s="3">
        <v>1.1717200000000001</v>
      </c>
      <c r="I30">
        <v>0.75</v>
      </c>
      <c r="J30">
        <v>1</v>
      </c>
      <c r="K30" s="6">
        <v>4111.9850273109396</v>
      </c>
      <c r="L30">
        <v>-0.2</v>
      </c>
      <c r="M30" s="4">
        <v>1479</v>
      </c>
      <c r="N30" s="3">
        <v>5.6609999999999996</v>
      </c>
      <c r="O30" s="6">
        <f t="shared" si="2"/>
        <v>4111.8434428605988</v>
      </c>
      <c r="P30" s="5">
        <f t="shared" si="1"/>
        <v>3.4432141508405578E-5</v>
      </c>
      <c r="Q30" t="s">
        <v>40</v>
      </c>
    </row>
    <row r="31" spans="1:17" x14ac:dyDescent="0.3">
      <c r="A31">
        <v>30</v>
      </c>
      <c r="B31" t="s">
        <v>27</v>
      </c>
      <c r="C31">
        <v>1073</v>
      </c>
      <c r="D31">
        <v>100</v>
      </c>
      <c r="E31">
        <v>50</v>
      </c>
      <c r="F31">
        <v>10</v>
      </c>
      <c r="G31" t="s">
        <v>49</v>
      </c>
      <c r="H31" s="3">
        <v>1.1717200000000001</v>
      </c>
      <c r="I31">
        <v>0.75</v>
      </c>
      <c r="J31">
        <v>1</v>
      </c>
      <c r="K31" s="6">
        <v>24995.685836295201</v>
      </c>
      <c r="L31">
        <v>-0.5</v>
      </c>
      <c r="M31" s="4">
        <v>1479</v>
      </c>
      <c r="N31" s="3">
        <v>5.6609999999999996</v>
      </c>
      <c r="O31" s="6">
        <f t="shared" si="2"/>
        <v>24987.634479610166</v>
      </c>
      <c r="P31" s="5">
        <f t="shared" si="1"/>
        <v>3.2210985278683361E-4</v>
      </c>
      <c r="Q31" t="s">
        <v>40</v>
      </c>
    </row>
    <row r="32" spans="1:17" x14ac:dyDescent="0.3">
      <c r="A32">
        <v>31</v>
      </c>
      <c r="B32" t="s">
        <v>13</v>
      </c>
      <c r="C32">
        <v>1073</v>
      </c>
      <c r="D32">
        <v>100</v>
      </c>
      <c r="E32">
        <v>30</v>
      </c>
      <c r="F32">
        <v>1</v>
      </c>
      <c r="G32" t="s">
        <v>50</v>
      </c>
      <c r="H32" s="3">
        <v>20.661157024793301</v>
      </c>
      <c r="I32">
        <v>0.95</v>
      </c>
      <c r="J32">
        <v>0.5</v>
      </c>
      <c r="K32" s="6">
        <v>95.136402313371804</v>
      </c>
      <c r="L32">
        <v>-1E-3</v>
      </c>
      <c r="M32" s="4">
        <v>7145</v>
      </c>
      <c r="N32" s="3">
        <v>5.97</v>
      </c>
      <c r="O32" s="6">
        <f t="shared" si="2"/>
        <v>85.311806762821107</v>
      </c>
      <c r="P32" s="5">
        <f t="shared" si="1"/>
        <v>0.10326852089896414</v>
      </c>
      <c r="Q32" t="s">
        <v>41</v>
      </c>
    </row>
    <row r="33" spans="1:17" x14ac:dyDescent="0.3">
      <c r="A33">
        <v>32</v>
      </c>
      <c r="B33" t="s">
        <v>13</v>
      </c>
      <c r="C33">
        <v>1073</v>
      </c>
      <c r="D33">
        <v>100</v>
      </c>
      <c r="E33">
        <v>30</v>
      </c>
      <c r="F33">
        <v>1</v>
      </c>
      <c r="G33" t="s">
        <v>50</v>
      </c>
      <c r="H33" s="3">
        <v>20.661157024793301</v>
      </c>
      <c r="I33">
        <v>0.95</v>
      </c>
      <c r="J33">
        <v>0.5</v>
      </c>
      <c r="K33" s="6">
        <v>891.58215568092896</v>
      </c>
      <c r="L33">
        <v>-0.01</v>
      </c>
      <c r="M33" s="4">
        <v>7145</v>
      </c>
      <c r="N33" s="3">
        <v>5.97</v>
      </c>
      <c r="O33" s="6">
        <f t="shared" si="2"/>
        <v>853.61985223361421</v>
      </c>
      <c r="P33" s="5">
        <f t="shared" si="1"/>
        <v>4.2578581463781948E-2</v>
      </c>
      <c r="Q33" t="s">
        <v>41</v>
      </c>
    </row>
    <row r="34" spans="1:17" x14ac:dyDescent="0.3">
      <c r="A34">
        <v>33</v>
      </c>
      <c r="B34" t="s">
        <v>13</v>
      </c>
      <c r="C34">
        <v>1073</v>
      </c>
      <c r="D34">
        <v>100</v>
      </c>
      <c r="E34">
        <v>30</v>
      </c>
      <c r="F34">
        <v>1</v>
      </c>
      <c r="G34" t="s">
        <v>50</v>
      </c>
      <c r="H34" s="3">
        <v>20.661157024793301</v>
      </c>
      <c r="I34">
        <v>0.95</v>
      </c>
      <c r="J34">
        <v>0.5</v>
      </c>
      <c r="K34" s="6">
        <v>8947.4989881590609</v>
      </c>
      <c r="L34">
        <v>-0.1</v>
      </c>
      <c r="M34" s="4">
        <v>7145</v>
      </c>
      <c r="N34" s="3">
        <v>5.97</v>
      </c>
      <c r="O34" s="6">
        <f t="shared" si="2"/>
        <v>9046.9996588002523</v>
      </c>
      <c r="P34" s="5">
        <f t="shared" si="1"/>
        <v>1.1120500910127911E-2</v>
      </c>
      <c r="Q34" t="s">
        <v>41</v>
      </c>
    </row>
    <row r="35" spans="1:17" x14ac:dyDescent="0.3">
      <c r="A35">
        <v>34</v>
      </c>
      <c r="B35" t="s">
        <v>13</v>
      </c>
      <c r="C35">
        <v>1073</v>
      </c>
      <c r="D35">
        <v>100</v>
      </c>
      <c r="E35">
        <v>30</v>
      </c>
      <c r="F35">
        <v>1</v>
      </c>
      <c r="G35" t="s">
        <v>50</v>
      </c>
      <c r="H35" s="3">
        <v>20.661157024793301</v>
      </c>
      <c r="I35">
        <v>0.95</v>
      </c>
      <c r="J35">
        <v>0.5</v>
      </c>
      <c r="K35" s="6">
        <v>21464.884327054599</v>
      </c>
      <c r="L35">
        <v>-0.2</v>
      </c>
      <c r="M35" s="4">
        <v>7145</v>
      </c>
      <c r="N35" s="3">
        <v>5.97</v>
      </c>
      <c r="O35" s="6">
        <f t="shared" si="2"/>
        <v>21415.344493836859</v>
      </c>
      <c r="P35" s="5">
        <f t="shared" si="1"/>
        <v>2.3079478306481539E-3</v>
      </c>
      <c r="Q35" t="s">
        <v>41</v>
      </c>
    </row>
    <row r="36" spans="1:17" x14ac:dyDescent="0.3">
      <c r="A36">
        <v>35</v>
      </c>
      <c r="B36" t="s">
        <v>13</v>
      </c>
      <c r="C36">
        <v>1073</v>
      </c>
      <c r="D36">
        <v>100</v>
      </c>
      <c r="E36">
        <v>30</v>
      </c>
      <c r="F36">
        <v>1</v>
      </c>
      <c r="G36" t="s">
        <v>50</v>
      </c>
      <c r="H36" s="3">
        <v>20.661157024793301</v>
      </c>
      <c r="I36">
        <v>0.95</v>
      </c>
      <c r="J36">
        <v>0.5</v>
      </c>
      <c r="K36" s="6">
        <v>141027.997323783</v>
      </c>
      <c r="L36">
        <v>-0.5</v>
      </c>
      <c r="M36" s="4">
        <v>7145</v>
      </c>
      <c r="N36" s="3">
        <v>5.97</v>
      </c>
      <c r="O36" s="6">
        <f t="shared" si="2"/>
        <v>141013.45372600746</v>
      </c>
      <c r="P36" s="5">
        <f t="shared" si="1"/>
        <v>1.0312560662795367E-4</v>
      </c>
      <c r="Q36" t="s">
        <v>41</v>
      </c>
    </row>
    <row r="37" spans="1:17" x14ac:dyDescent="0.3">
      <c r="A37">
        <v>36</v>
      </c>
      <c r="B37" t="s">
        <v>13</v>
      </c>
      <c r="C37">
        <v>1073</v>
      </c>
      <c r="D37">
        <v>100</v>
      </c>
      <c r="E37">
        <v>30</v>
      </c>
      <c r="F37">
        <v>1</v>
      </c>
      <c r="G37" t="s">
        <v>50</v>
      </c>
      <c r="H37" s="3">
        <v>20.661157024793301</v>
      </c>
      <c r="I37">
        <v>0.75</v>
      </c>
      <c r="J37">
        <v>0.5</v>
      </c>
      <c r="K37" s="6">
        <v>144.48718687542299</v>
      </c>
      <c r="L37">
        <v>-1E-3</v>
      </c>
      <c r="M37" s="4">
        <v>12540</v>
      </c>
      <c r="N37" s="3">
        <v>5.5720000000000001</v>
      </c>
      <c r="O37" s="6">
        <f t="shared" si="2"/>
        <v>139.74648311984396</v>
      </c>
      <c r="P37" s="5">
        <f t="shared" si="1"/>
        <v>3.2810547828483048E-2</v>
      </c>
      <c r="Q37" t="s">
        <v>42</v>
      </c>
    </row>
    <row r="38" spans="1:17" x14ac:dyDescent="0.3">
      <c r="A38">
        <v>37</v>
      </c>
      <c r="B38" t="s">
        <v>13</v>
      </c>
      <c r="C38">
        <v>1073</v>
      </c>
      <c r="D38">
        <v>100</v>
      </c>
      <c r="E38">
        <v>30</v>
      </c>
      <c r="F38">
        <v>1</v>
      </c>
      <c r="G38" t="s">
        <v>50</v>
      </c>
      <c r="H38" s="3">
        <v>20.661157024793301</v>
      </c>
      <c r="I38">
        <v>0.75</v>
      </c>
      <c r="J38">
        <v>0.5</v>
      </c>
      <c r="K38" s="6">
        <v>1433.0143599999999</v>
      </c>
      <c r="L38">
        <v>-0.01</v>
      </c>
      <c r="M38" s="4">
        <v>12540</v>
      </c>
      <c r="N38" s="3">
        <v>5.5720000000000001</v>
      </c>
      <c r="O38" s="6">
        <f t="shared" si="2"/>
        <v>1398.1808309829555</v>
      </c>
      <c r="P38" s="5">
        <f t="shared" si="1"/>
        <v>2.4307871567347299E-2</v>
      </c>
      <c r="Q38" t="s">
        <v>42</v>
      </c>
    </row>
    <row r="39" spans="1:17" x14ac:dyDescent="0.3">
      <c r="A39">
        <v>38</v>
      </c>
      <c r="B39" t="s">
        <v>13</v>
      </c>
      <c r="C39">
        <v>1073</v>
      </c>
      <c r="D39">
        <v>100</v>
      </c>
      <c r="E39">
        <v>30</v>
      </c>
      <c r="F39">
        <v>1</v>
      </c>
      <c r="G39" t="s">
        <v>50</v>
      </c>
      <c r="H39" s="3">
        <v>20.661157024793301</v>
      </c>
      <c r="I39">
        <v>0.75</v>
      </c>
      <c r="J39">
        <v>0.5</v>
      </c>
      <c r="K39" s="6">
        <v>14674.551554096601</v>
      </c>
      <c r="L39">
        <v>-0.1</v>
      </c>
      <c r="M39" s="4">
        <v>12540</v>
      </c>
      <c r="N39" s="3">
        <v>5.5720000000000001</v>
      </c>
      <c r="O39" s="6">
        <f t="shared" si="2"/>
        <v>14709.003459727621</v>
      </c>
      <c r="P39" s="5">
        <f t="shared" si="1"/>
        <v>2.3477314113494892E-3</v>
      </c>
      <c r="Q39" t="s">
        <v>42</v>
      </c>
    </row>
    <row r="40" spans="1:17" x14ac:dyDescent="0.3">
      <c r="A40">
        <v>39</v>
      </c>
      <c r="B40" t="s">
        <v>13</v>
      </c>
      <c r="C40">
        <v>1073</v>
      </c>
      <c r="D40">
        <v>100</v>
      </c>
      <c r="E40">
        <v>30</v>
      </c>
      <c r="F40">
        <v>1</v>
      </c>
      <c r="G40" t="s">
        <v>50</v>
      </c>
      <c r="H40" s="3">
        <v>20.661157024793301</v>
      </c>
      <c r="I40">
        <v>0.75</v>
      </c>
      <c r="J40">
        <v>0.5</v>
      </c>
      <c r="K40" s="6">
        <v>34112.294115534503</v>
      </c>
      <c r="L40">
        <v>-0.2</v>
      </c>
      <c r="M40" s="4">
        <v>12540</v>
      </c>
      <c r="N40" s="3">
        <v>5.5720000000000001</v>
      </c>
      <c r="O40" s="6">
        <f t="shared" si="2"/>
        <v>34104.121325801781</v>
      </c>
      <c r="P40" s="5">
        <f t="shared" si="1"/>
        <v>2.3958487532505283E-4</v>
      </c>
      <c r="Q40" t="s">
        <v>42</v>
      </c>
    </row>
    <row r="41" spans="1:17" x14ac:dyDescent="0.3">
      <c r="A41">
        <v>40</v>
      </c>
      <c r="B41" t="s">
        <v>13</v>
      </c>
      <c r="C41">
        <v>1073</v>
      </c>
      <c r="D41">
        <v>100</v>
      </c>
      <c r="E41">
        <v>30</v>
      </c>
      <c r="F41">
        <v>1</v>
      </c>
      <c r="G41" t="s">
        <v>50</v>
      </c>
      <c r="H41" s="3">
        <v>20.661157024793301</v>
      </c>
      <c r="I41">
        <v>0.75</v>
      </c>
      <c r="J41">
        <v>0.5</v>
      </c>
      <c r="K41" s="6">
        <v>202542.36202835001</v>
      </c>
      <c r="L41">
        <v>-0.5</v>
      </c>
      <c r="M41" s="4">
        <v>12540</v>
      </c>
      <c r="N41" s="3">
        <v>5.5720000000000001</v>
      </c>
      <c r="O41" s="6">
        <f t="shared" si="2"/>
        <v>202575.65441691829</v>
      </c>
      <c r="P41" s="5">
        <f t="shared" si="1"/>
        <v>1.6437247119505349E-4</v>
      </c>
      <c r="Q41" t="s">
        <v>42</v>
      </c>
    </row>
    <row r="42" spans="1:17" x14ac:dyDescent="0.3">
      <c r="A42">
        <v>41</v>
      </c>
      <c r="B42" t="s">
        <v>13</v>
      </c>
      <c r="C42">
        <v>1073</v>
      </c>
      <c r="D42">
        <v>100</v>
      </c>
      <c r="E42">
        <v>30</v>
      </c>
      <c r="F42">
        <v>1</v>
      </c>
      <c r="G42" t="s">
        <v>50</v>
      </c>
      <c r="H42" s="3">
        <v>20.661157024793301</v>
      </c>
      <c r="I42">
        <v>0.5</v>
      </c>
      <c r="J42">
        <v>0.5</v>
      </c>
      <c r="K42" s="6">
        <v>171.93284861688099</v>
      </c>
      <c r="L42">
        <v>-1E-3</v>
      </c>
      <c r="M42" s="4">
        <v>15750</v>
      </c>
      <c r="N42" s="3">
        <v>5.4240000000000004</v>
      </c>
      <c r="O42" s="6">
        <f t="shared" si="2"/>
        <v>170.85683775877311</v>
      </c>
      <c r="P42" s="5">
        <f t="shared" si="1"/>
        <v>6.2583204243044895E-3</v>
      </c>
      <c r="Q42" t="s">
        <v>43</v>
      </c>
    </row>
    <row r="43" spans="1:17" x14ac:dyDescent="0.3">
      <c r="A43">
        <v>42</v>
      </c>
      <c r="B43" t="s">
        <v>13</v>
      </c>
      <c r="C43">
        <v>1073</v>
      </c>
      <c r="D43">
        <v>100</v>
      </c>
      <c r="E43">
        <v>30</v>
      </c>
      <c r="F43">
        <v>1</v>
      </c>
      <c r="G43" t="s">
        <v>50</v>
      </c>
      <c r="H43" s="3">
        <v>20.661157024793301</v>
      </c>
      <c r="I43">
        <v>0.5</v>
      </c>
      <c r="J43">
        <v>0.5</v>
      </c>
      <c r="K43" s="6">
        <v>1691.9695114762201</v>
      </c>
      <c r="L43">
        <v>-0.01</v>
      </c>
      <c r="M43" s="4">
        <v>15750</v>
      </c>
      <c r="N43" s="3">
        <v>5.4240000000000004</v>
      </c>
      <c r="O43" s="6">
        <f t="shared" si="2"/>
        <v>1709.3978807832061</v>
      </c>
      <c r="P43" s="5">
        <f t="shared" si="1"/>
        <v>1.0300640282684544E-2</v>
      </c>
      <c r="Q43" t="s">
        <v>43</v>
      </c>
    </row>
    <row r="44" spans="1:17" x14ac:dyDescent="0.3">
      <c r="A44">
        <v>43</v>
      </c>
      <c r="B44" t="s">
        <v>13</v>
      </c>
      <c r="C44">
        <v>1073</v>
      </c>
      <c r="D44">
        <v>100</v>
      </c>
      <c r="E44">
        <v>30</v>
      </c>
      <c r="F44">
        <v>1</v>
      </c>
      <c r="G44" t="s">
        <v>50</v>
      </c>
      <c r="H44" s="3">
        <v>20.661157024793301</v>
      </c>
      <c r="I44">
        <v>0.5</v>
      </c>
      <c r="J44">
        <v>0.5</v>
      </c>
      <c r="K44" s="6">
        <v>17884.015710969601</v>
      </c>
      <c r="L44">
        <v>-0.1</v>
      </c>
      <c r="M44" s="4">
        <v>15750</v>
      </c>
      <c r="N44" s="3">
        <v>5.4240000000000004</v>
      </c>
      <c r="O44" s="6">
        <f t="shared" si="2"/>
        <v>17935.767535903975</v>
      </c>
      <c r="P44" s="5">
        <f t="shared" si="1"/>
        <v>2.8937474541934458E-3</v>
      </c>
      <c r="Q44" t="s">
        <v>43</v>
      </c>
    </row>
    <row r="45" spans="1:17" x14ac:dyDescent="0.3">
      <c r="A45">
        <v>44</v>
      </c>
      <c r="B45" t="s">
        <v>13</v>
      </c>
      <c r="C45">
        <v>1073</v>
      </c>
      <c r="D45">
        <v>100</v>
      </c>
      <c r="E45">
        <v>30</v>
      </c>
      <c r="F45">
        <v>1</v>
      </c>
      <c r="G45" t="s">
        <v>50</v>
      </c>
      <c r="H45" s="3">
        <v>20.661157024793301</v>
      </c>
      <c r="I45">
        <v>0.5</v>
      </c>
      <c r="J45">
        <v>0.5</v>
      </c>
      <c r="K45" s="6">
        <v>41316.978111486998</v>
      </c>
      <c r="L45">
        <v>-0.2</v>
      </c>
      <c r="M45" s="4">
        <v>15750</v>
      </c>
      <c r="N45" s="3">
        <v>5.4240000000000004</v>
      </c>
      <c r="O45" s="6">
        <f t="shared" si="2"/>
        <v>41278.838216965909</v>
      </c>
      <c r="P45" s="5">
        <f t="shared" si="1"/>
        <v>9.2310464763844244E-4</v>
      </c>
      <c r="Q45" t="s">
        <v>43</v>
      </c>
    </row>
    <row r="46" spans="1:17" x14ac:dyDescent="0.3">
      <c r="A46">
        <v>45</v>
      </c>
      <c r="B46" t="s">
        <v>13</v>
      </c>
      <c r="C46">
        <v>1073</v>
      </c>
      <c r="D46">
        <v>100</v>
      </c>
      <c r="E46">
        <v>30</v>
      </c>
      <c r="F46">
        <v>1</v>
      </c>
      <c r="G46" t="s">
        <v>50</v>
      </c>
      <c r="H46" s="3">
        <v>20.661157024793301</v>
      </c>
      <c r="I46">
        <v>0.5</v>
      </c>
      <c r="J46">
        <v>0.5</v>
      </c>
      <c r="K46" s="6">
        <v>236210.637340427</v>
      </c>
      <c r="L46">
        <v>-0.5</v>
      </c>
      <c r="M46" s="4">
        <v>15750</v>
      </c>
      <c r="N46" s="3">
        <v>5.4240000000000004</v>
      </c>
      <c r="O46" s="6">
        <f t="shared" si="2"/>
        <v>236139.12438509476</v>
      </c>
      <c r="P46" s="5">
        <f t="shared" si="1"/>
        <v>3.0275078268032681E-4</v>
      </c>
      <c r="Q46" t="s">
        <v>43</v>
      </c>
    </row>
    <row r="47" spans="1:17" x14ac:dyDescent="0.3">
      <c r="A47">
        <v>46</v>
      </c>
      <c r="B47" t="s">
        <v>13</v>
      </c>
      <c r="C47">
        <v>1073</v>
      </c>
      <c r="D47">
        <v>100</v>
      </c>
      <c r="E47">
        <v>50</v>
      </c>
      <c r="F47">
        <v>2</v>
      </c>
      <c r="G47" t="s">
        <v>50</v>
      </c>
      <c r="H47" s="3">
        <v>5.1652892561983403</v>
      </c>
      <c r="I47">
        <v>0.95</v>
      </c>
      <c r="J47">
        <v>1</v>
      </c>
      <c r="K47" s="6">
        <v>45.9971259425281</v>
      </c>
      <c r="L47">
        <v>-1E-3</v>
      </c>
      <c r="M47" s="4">
        <v>3749</v>
      </c>
      <c r="N47" s="3">
        <v>5.8390000000000004</v>
      </c>
      <c r="O47" s="6">
        <f t="shared" si="2"/>
        <v>43.781070777071655</v>
      </c>
      <c r="P47" s="5">
        <f t="shared" si="1"/>
        <v>4.8178122438026542E-2</v>
      </c>
      <c r="Q47" t="s">
        <v>44</v>
      </c>
    </row>
    <row r="48" spans="1:17" x14ac:dyDescent="0.3">
      <c r="A48">
        <v>47</v>
      </c>
      <c r="B48" t="s">
        <v>13</v>
      </c>
      <c r="C48">
        <v>1073</v>
      </c>
      <c r="D48">
        <v>100</v>
      </c>
      <c r="E48">
        <v>50</v>
      </c>
      <c r="F48">
        <v>2</v>
      </c>
      <c r="G48" t="s">
        <v>50</v>
      </c>
      <c r="H48" s="3">
        <v>5.1652892561983403</v>
      </c>
      <c r="I48">
        <v>0.95</v>
      </c>
      <c r="J48">
        <v>1</v>
      </c>
      <c r="K48" s="6">
        <v>434.16176254921203</v>
      </c>
      <c r="L48">
        <v>-0.01</v>
      </c>
      <c r="M48" s="4">
        <v>3749</v>
      </c>
      <c r="N48" s="3">
        <v>5.8390000000000004</v>
      </c>
      <c r="O48" s="6">
        <f t="shared" si="2"/>
        <v>438.05703906006329</v>
      </c>
      <c r="P48" s="5">
        <f t="shared" si="1"/>
        <v>8.9719474326340129E-3</v>
      </c>
      <c r="Q48" t="s">
        <v>44</v>
      </c>
    </row>
    <row r="49" spans="1:17" x14ac:dyDescent="0.3">
      <c r="A49">
        <v>48</v>
      </c>
      <c r="B49" t="s">
        <v>13</v>
      </c>
      <c r="C49">
        <v>1073</v>
      </c>
      <c r="D49">
        <v>100</v>
      </c>
      <c r="E49">
        <v>50</v>
      </c>
      <c r="F49">
        <v>2</v>
      </c>
      <c r="G49" t="s">
        <v>50</v>
      </c>
      <c r="H49" s="3">
        <v>5.1652892561983403</v>
      </c>
      <c r="I49">
        <v>0.95</v>
      </c>
      <c r="J49">
        <v>1</v>
      </c>
      <c r="K49" s="6">
        <v>4183.3323574946799</v>
      </c>
      <c r="L49">
        <v>-0.1</v>
      </c>
      <c r="M49" s="4">
        <v>3749</v>
      </c>
      <c r="N49" s="3">
        <v>5.8390000000000004</v>
      </c>
      <c r="O49" s="6">
        <f t="shared" si="2"/>
        <v>4631.1343227880479</v>
      </c>
      <c r="P49" s="5">
        <f t="shared" si="1"/>
        <v>0.10704431946247474</v>
      </c>
      <c r="Q49" t="s">
        <v>44</v>
      </c>
    </row>
    <row r="50" spans="1:17" x14ac:dyDescent="0.3">
      <c r="A50">
        <v>49</v>
      </c>
      <c r="B50" t="s">
        <v>13</v>
      </c>
      <c r="C50">
        <v>1073</v>
      </c>
      <c r="D50">
        <v>100</v>
      </c>
      <c r="E50">
        <v>50</v>
      </c>
      <c r="F50">
        <v>2</v>
      </c>
      <c r="G50" t="s">
        <v>50</v>
      </c>
      <c r="H50" s="3">
        <v>5.1652892561983403</v>
      </c>
      <c r="I50">
        <v>0.95</v>
      </c>
      <c r="J50">
        <v>1</v>
      </c>
      <c r="K50" s="6">
        <v>11118.3795288334</v>
      </c>
      <c r="L50">
        <v>-0.2</v>
      </c>
      <c r="M50" s="4">
        <v>3749</v>
      </c>
      <c r="N50" s="3">
        <v>5.8390000000000004</v>
      </c>
      <c r="O50" s="6">
        <f t="shared" si="2"/>
        <v>10886.576936162954</v>
      </c>
      <c r="P50" s="5">
        <f t="shared" si="1"/>
        <v>2.0848595073527654E-2</v>
      </c>
      <c r="Q50" t="s">
        <v>44</v>
      </c>
    </row>
    <row r="51" spans="1:17" x14ac:dyDescent="0.3">
      <c r="A51">
        <v>50</v>
      </c>
      <c r="B51" t="s">
        <v>13</v>
      </c>
      <c r="C51">
        <v>1073</v>
      </c>
      <c r="D51">
        <v>100</v>
      </c>
      <c r="E51">
        <v>50</v>
      </c>
      <c r="F51">
        <v>2</v>
      </c>
      <c r="G51" t="s">
        <v>50</v>
      </c>
      <c r="H51" s="3">
        <v>5.1652892561983403</v>
      </c>
      <c r="I51">
        <v>0.95</v>
      </c>
      <c r="J51">
        <v>1</v>
      </c>
      <c r="K51" s="6">
        <v>69287.989518915303</v>
      </c>
      <c r="L51">
        <v>-0.5</v>
      </c>
      <c r="M51" s="4">
        <v>3749</v>
      </c>
      <c r="N51" s="3">
        <v>5.8390000000000004</v>
      </c>
      <c r="O51" s="6">
        <f t="shared" si="2"/>
        <v>69274.24121304584</v>
      </c>
      <c r="P51" s="5">
        <f t="shared" si="1"/>
        <v>1.9842264099335919E-4</v>
      </c>
      <c r="Q51" t="s">
        <v>44</v>
      </c>
    </row>
    <row r="52" spans="1:17" x14ac:dyDescent="0.3">
      <c r="A52">
        <v>51</v>
      </c>
      <c r="B52" t="s">
        <v>13</v>
      </c>
      <c r="C52">
        <v>1073</v>
      </c>
      <c r="D52">
        <v>100</v>
      </c>
      <c r="E52">
        <v>50</v>
      </c>
      <c r="F52">
        <v>2</v>
      </c>
      <c r="G52" t="s">
        <v>50</v>
      </c>
      <c r="H52" s="3">
        <v>5.1652892561983403</v>
      </c>
      <c r="I52">
        <v>0.75</v>
      </c>
      <c r="J52">
        <v>1</v>
      </c>
      <c r="K52" s="6">
        <v>73.032288891129198</v>
      </c>
      <c r="L52">
        <v>-1E-3</v>
      </c>
      <c r="M52" s="4">
        <v>5765</v>
      </c>
      <c r="N52" s="3">
        <v>5.7450000000000001</v>
      </c>
      <c r="O52" s="6">
        <f t="shared" ref="O52:O56" si="3">M52*(EXP(N52*-L52)-EXP(-N52*-L52))</f>
        <v>66.240214375251838</v>
      </c>
      <c r="P52" s="5">
        <f t="shared" ref="P52:P56" si="4">ABS(O52-K52)/K52</f>
        <v>9.3000981059246979E-2</v>
      </c>
      <c r="Q52" t="s">
        <v>33</v>
      </c>
    </row>
    <row r="53" spans="1:17" x14ac:dyDescent="0.3">
      <c r="A53">
        <v>52</v>
      </c>
      <c r="B53" t="s">
        <v>13</v>
      </c>
      <c r="C53">
        <v>1073</v>
      </c>
      <c r="D53">
        <v>100</v>
      </c>
      <c r="E53">
        <v>50</v>
      </c>
      <c r="F53">
        <v>2</v>
      </c>
      <c r="G53" t="s">
        <v>50</v>
      </c>
      <c r="H53" s="3">
        <v>5.1652892561983403</v>
      </c>
      <c r="I53">
        <v>0.75</v>
      </c>
      <c r="J53">
        <v>1</v>
      </c>
      <c r="K53" s="6">
        <v>707.30459090855504</v>
      </c>
      <c r="L53">
        <v>-0.01</v>
      </c>
      <c r="M53" s="4">
        <v>5765</v>
      </c>
      <c r="N53" s="3">
        <v>5.7450000000000001</v>
      </c>
      <c r="O53" s="6">
        <f t="shared" si="3"/>
        <v>662.76293478657226</v>
      </c>
      <c r="P53" s="5">
        <f t="shared" si="4"/>
        <v>6.2973797561200084E-2</v>
      </c>
      <c r="Q53" t="s">
        <v>33</v>
      </c>
    </row>
    <row r="54" spans="1:17" x14ac:dyDescent="0.3">
      <c r="A54">
        <v>53</v>
      </c>
      <c r="B54" t="s">
        <v>13</v>
      </c>
      <c r="C54">
        <v>1073</v>
      </c>
      <c r="D54">
        <v>100</v>
      </c>
      <c r="E54">
        <v>50</v>
      </c>
      <c r="F54">
        <v>2</v>
      </c>
      <c r="G54" t="s">
        <v>50</v>
      </c>
      <c r="H54" s="3">
        <v>5.1652892561983403</v>
      </c>
      <c r="I54">
        <v>0.75</v>
      </c>
      <c r="J54">
        <v>1</v>
      </c>
      <c r="K54" s="6">
        <v>7265.8496675677998</v>
      </c>
      <c r="L54">
        <v>-0.1</v>
      </c>
      <c r="M54" s="4">
        <v>5765</v>
      </c>
      <c r="N54" s="3">
        <v>5.7450000000000001</v>
      </c>
      <c r="O54" s="6">
        <f t="shared" si="3"/>
        <v>6994.4202183236503</v>
      </c>
      <c r="P54" s="5">
        <f t="shared" si="4"/>
        <v>3.7356876575043274E-2</v>
      </c>
      <c r="Q54" t="s">
        <v>33</v>
      </c>
    </row>
    <row r="55" spans="1:17" x14ac:dyDescent="0.3">
      <c r="A55">
        <v>54</v>
      </c>
      <c r="B55" t="s">
        <v>13</v>
      </c>
      <c r="C55">
        <v>1073</v>
      </c>
      <c r="D55">
        <v>100</v>
      </c>
      <c r="E55">
        <v>50</v>
      </c>
      <c r="F55">
        <v>2</v>
      </c>
      <c r="G55" t="s">
        <v>50</v>
      </c>
      <c r="H55" s="3">
        <v>5.1652892561983403</v>
      </c>
      <c r="I55">
        <v>0.75</v>
      </c>
      <c r="J55">
        <v>1</v>
      </c>
      <c r="K55" s="6">
        <v>16221.6039634386</v>
      </c>
      <c r="L55">
        <v>-0.2</v>
      </c>
      <c r="M55" s="4">
        <v>5765</v>
      </c>
      <c r="N55" s="3">
        <v>5.7450000000000001</v>
      </c>
      <c r="O55" s="6">
        <f t="shared" si="3"/>
        <v>16361.546943238962</v>
      </c>
      <c r="P55" s="5">
        <f t="shared" si="4"/>
        <v>8.6269508314822316E-3</v>
      </c>
      <c r="Q55" t="s">
        <v>33</v>
      </c>
    </row>
    <row r="56" spans="1:17" x14ac:dyDescent="0.3">
      <c r="A56">
        <v>55</v>
      </c>
      <c r="B56" t="s">
        <v>13</v>
      </c>
      <c r="C56">
        <v>1073</v>
      </c>
      <c r="D56">
        <v>100</v>
      </c>
      <c r="E56">
        <v>50</v>
      </c>
      <c r="F56">
        <v>2</v>
      </c>
      <c r="G56" t="s">
        <v>50</v>
      </c>
      <c r="H56" s="3">
        <v>5.1652892561983403</v>
      </c>
      <c r="I56">
        <v>0.75</v>
      </c>
      <c r="J56">
        <v>1</v>
      </c>
      <c r="K56" s="6">
        <v>101620.37779358499</v>
      </c>
      <c r="L56">
        <v>-0.5</v>
      </c>
      <c r="M56" s="4">
        <v>5765</v>
      </c>
      <c r="N56" s="3">
        <v>5.7450000000000001</v>
      </c>
      <c r="O56" s="6">
        <f t="shared" si="3"/>
        <v>101605.86829465441</v>
      </c>
      <c r="P56" s="5">
        <f t="shared" si="4"/>
        <v>1.4278139134703955E-4</v>
      </c>
      <c r="Q56" t="s">
        <v>33</v>
      </c>
    </row>
    <row r="57" spans="1:17" x14ac:dyDescent="0.3">
      <c r="A57">
        <v>56</v>
      </c>
      <c r="B57" t="s">
        <v>13</v>
      </c>
      <c r="C57">
        <v>1073</v>
      </c>
      <c r="D57">
        <v>100</v>
      </c>
      <c r="E57">
        <v>50</v>
      </c>
      <c r="F57">
        <v>2</v>
      </c>
      <c r="G57" t="s">
        <v>50</v>
      </c>
      <c r="H57" s="3">
        <v>5.1652892561983403</v>
      </c>
      <c r="I57">
        <v>0.5</v>
      </c>
      <c r="J57">
        <v>1</v>
      </c>
      <c r="K57" s="6">
        <v>86.090376575828401</v>
      </c>
      <c r="L57">
        <v>-1E-3</v>
      </c>
      <c r="M57" s="4">
        <v>7747</v>
      </c>
      <c r="N57" s="3">
        <v>5.46</v>
      </c>
      <c r="O57" s="6">
        <f t="shared" ref="O57:O61" si="5">M57*(EXP(N57*-L57)-EXP(-N57*-L57))</f>
        <v>84.597660330473317</v>
      </c>
      <c r="P57" s="5">
        <f t="shared" ref="P57:P61" si="6">ABS(O57-K57)/K57</f>
        <v>1.7338944313250844E-2</v>
      </c>
      <c r="Q57" t="s">
        <v>32</v>
      </c>
    </row>
    <row r="58" spans="1:17" x14ac:dyDescent="0.3">
      <c r="A58">
        <v>57</v>
      </c>
      <c r="B58" t="s">
        <v>13</v>
      </c>
      <c r="C58">
        <v>1073</v>
      </c>
      <c r="D58">
        <v>100</v>
      </c>
      <c r="E58">
        <v>50</v>
      </c>
      <c r="F58">
        <v>2</v>
      </c>
      <c r="G58" t="s">
        <v>50</v>
      </c>
      <c r="H58" s="3">
        <v>5.1652892561983403</v>
      </c>
      <c r="I58">
        <v>0.5</v>
      </c>
      <c r="J58">
        <v>1</v>
      </c>
      <c r="K58" s="6">
        <v>842.46678938790797</v>
      </c>
      <c r="L58">
        <v>-0.01</v>
      </c>
      <c r="M58" s="4">
        <v>7747</v>
      </c>
      <c r="N58" s="3">
        <v>5.46</v>
      </c>
      <c r="O58" s="6">
        <f t="shared" si="5"/>
        <v>846.39279250463767</v>
      </c>
      <c r="P58" s="5">
        <f t="shared" si="6"/>
        <v>4.6601280503675759E-3</v>
      </c>
      <c r="Q58" t="s">
        <v>32</v>
      </c>
    </row>
    <row r="59" spans="1:17" x14ac:dyDescent="0.3">
      <c r="A59">
        <v>58</v>
      </c>
      <c r="B59" t="s">
        <v>13</v>
      </c>
      <c r="C59">
        <v>1073</v>
      </c>
      <c r="D59">
        <v>100</v>
      </c>
      <c r="E59">
        <v>50</v>
      </c>
      <c r="F59">
        <v>2</v>
      </c>
      <c r="G59" t="s">
        <v>50</v>
      </c>
      <c r="H59" s="3">
        <v>5.1652892561983403</v>
      </c>
      <c r="I59">
        <v>0.5</v>
      </c>
      <c r="J59">
        <v>1</v>
      </c>
      <c r="K59" s="6">
        <v>8754.9392336751298</v>
      </c>
      <c r="L59">
        <v>-0.1</v>
      </c>
      <c r="M59" s="4">
        <v>7747</v>
      </c>
      <c r="N59" s="3">
        <v>5.46</v>
      </c>
      <c r="O59" s="6">
        <f t="shared" si="5"/>
        <v>8886.3638553994806</v>
      </c>
      <c r="P59" s="5">
        <f t="shared" si="6"/>
        <v>1.5011483028784158E-2</v>
      </c>
      <c r="Q59" t="s">
        <v>32</v>
      </c>
    </row>
    <row r="60" spans="1:17" x14ac:dyDescent="0.3">
      <c r="A60">
        <v>59</v>
      </c>
      <c r="B60" t="s">
        <v>13</v>
      </c>
      <c r="C60">
        <v>1073</v>
      </c>
      <c r="D60">
        <v>100</v>
      </c>
      <c r="E60">
        <v>50</v>
      </c>
      <c r="F60">
        <v>2</v>
      </c>
      <c r="G60" t="s">
        <v>50</v>
      </c>
      <c r="H60" s="3">
        <v>5.1652892561983403</v>
      </c>
      <c r="I60">
        <v>0.5</v>
      </c>
      <c r="J60">
        <v>1</v>
      </c>
      <c r="K60" s="6">
        <v>20559.968253395</v>
      </c>
      <c r="L60">
        <v>-0.2</v>
      </c>
      <c r="M60" s="4">
        <v>7747</v>
      </c>
      <c r="N60" s="3">
        <v>5.46</v>
      </c>
      <c r="O60" s="6">
        <f t="shared" si="5"/>
        <v>20488.365712506707</v>
      </c>
      <c r="P60" s="5">
        <f t="shared" si="6"/>
        <v>3.4826192339314013E-3</v>
      </c>
      <c r="Q60" t="s">
        <v>32</v>
      </c>
    </row>
    <row r="61" spans="1:17" x14ac:dyDescent="0.3">
      <c r="A61">
        <v>60</v>
      </c>
      <c r="B61" t="s">
        <v>13</v>
      </c>
      <c r="C61">
        <v>1073</v>
      </c>
      <c r="D61">
        <v>100</v>
      </c>
      <c r="E61">
        <v>50</v>
      </c>
      <c r="F61">
        <v>2</v>
      </c>
      <c r="G61" t="s">
        <v>50</v>
      </c>
      <c r="H61" s="3">
        <v>5.1652892561983403</v>
      </c>
      <c r="I61">
        <v>0.5</v>
      </c>
      <c r="J61">
        <v>1</v>
      </c>
      <c r="K61" s="6">
        <v>118301.69245002</v>
      </c>
      <c r="L61">
        <v>-0.5</v>
      </c>
      <c r="M61" s="4">
        <v>7747</v>
      </c>
      <c r="N61" s="3">
        <v>5.46</v>
      </c>
      <c r="O61" s="6">
        <f t="shared" si="5"/>
        <v>118278.62190616206</v>
      </c>
      <c r="P61" s="5">
        <f t="shared" si="6"/>
        <v>1.9501448694555617E-4</v>
      </c>
      <c r="Q61" t="s">
        <v>32</v>
      </c>
    </row>
    <row r="62" spans="1:17" x14ac:dyDescent="0.3">
      <c r="A62">
        <v>61</v>
      </c>
      <c r="B62" t="s">
        <v>27</v>
      </c>
      <c r="C62">
        <v>1073</v>
      </c>
      <c r="D62">
        <v>100</v>
      </c>
      <c r="E62">
        <v>10</v>
      </c>
      <c r="F62">
        <v>10</v>
      </c>
      <c r="G62" t="s">
        <v>49</v>
      </c>
      <c r="H62" s="3">
        <v>4.4466000000000001</v>
      </c>
      <c r="I62">
        <v>0.95</v>
      </c>
      <c r="J62">
        <v>0.5</v>
      </c>
      <c r="K62" s="6">
        <v>13.0150688448397</v>
      </c>
      <c r="L62">
        <v>-1E-3</v>
      </c>
      <c r="M62" s="4">
        <v>1104</v>
      </c>
      <c r="N62" s="3">
        <v>6.8689999999999998</v>
      </c>
      <c r="O62" s="6">
        <f t="shared" ref="O62:O69" si="7">M62*(EXP(N62*-L62)-EXP(-N62*-L62))</f>
        <v>15.166871269498367</v>
      </c>
      <c r="P62" s="5">
        <f t="shared" ref="P62:P69" si="8">ABS(O62-K62)/K62</f>
        <v>0.16533162062464449</v>
      </c>
    </row>
    <row r="63" spans="1:17" x14ac:dyDescent="0.3">
      <c r="A63">
        <v>62</v>
      </c>
      <c r="B63" t="s">
        <v>27</v>
      </c>
      <c r="C63">
        <v>1073</v>
      </c>
      <c r="D63">
        <v>100</v>
      </c>
      <c r="E63">
        <v>10</v>
      </c>
      <c r="F63">
        <v>10</v>
      </c>
      <c r="G63" t="s">
        <v>49</v>
      </c>
      <c r="H63" s="3">
        <v>4.4466000000000001</v>
      </c>
      <c r="I63">
        <v>0.95</v>
      </c>
      <c r="J63">
        <v>0.5</v>
      </c>
      <c r="K63" s="6">
        <v>130.33765044263001</v>
      </c>
      <c r="L63">
        <v>-0.01</v>
      </c>
      <c r="M63" s="4">
        <v>1104</v>
      </c>
      <c r="N63" s="3">
        <v>6.8689999999999998</v>
      </c>
      <c r="O63" s="6">
        <f t="shared" si="7"/>
        <v>151.78681735756501</v>
      </c>
      <c r="P63" s="5">
        <f t="shared" si="8"/>
        <v>0.16456616213421896</v>
      </c>
    </row>
    <row r="64" spans="1:17" x14ac:dyDescent="0.3">
      <c r="A64">
        <v>63</v>
      </c>
      <c r="B64" t="s">
        <v>27</v>
      </c>
      <c r="C64">
        <v>1073</v>
      </c>
      <c r="D64">
        <v>100</v>
      </c>
      <c r="E64">
        <v>10</v>
      </c>
      <c r="F64">
        <v>10</v>
      </c>
      <c r="G64" t="s">
        <v>49</v>
      </c>
      <c r="H64" s="3">
        <v>4.4466000000000001</v>
      </c>
      <c r="I64">
        <v>0.95</v>
      </c>
      <c r="J64">
        <v>0.5</v>
      </c>
      <c r="K64" s="6">
        <v>1492.2634582836799</v>
      </c>
      <c r="L64">
        <v>-0.1</v>
      </c>
      <c r="M64" s="4">
        <v>1104</v>
      </c>
      <c r="N64" s="3">
        <v>6.8689999999999998</v>
      </c>
      <c r="O64" s="6">
        <f t="shared" si="7"/>
        <v>1638.7899841820349</v>
      </c>
      <c r="P64" s="5">
        <f t="shared" si="8"/>
        <v>9.8190788687462602E-2</v>
      </c>
    </row>
    <row r="65" spans="1:16" x14ac:dyDescent="0.3">
      <c r="A65">
        <v>64</v>
      </c>
      <c r="B65" t="s">
        <v>27</v>
      </c>
      <c r="C65">
        <v>1073</v>
      </c>
      <c r="D65">
        <v>100</v>
      </c>
      <c r="E65">
        <v>10</v>
      </c>
      <c r="F65">
        <v>10</v>
      </c>
      <c r="G65" t="s">
        <v>49</v>
      </c>
      <c r="H65" s="3">
        <v>4.4466000000000001</v>
      </c>
      <c r="I65">
        <v>0.95</v>
      </c>
      <c r="J65">
        <v>0.5</v>
      </c>
      <c r="K65" s="6">
        <v>4154.1513037702698</v>
      </c>
      <c r="L65">
        <v>-0.2</v>
      </c>
      <c r="M65" s="4">
        <v>1104</v>
      </c>
      <c r="N65" s="3">
        <v>6.8689999999999998</v>
      </c>
      <c r="O65" s="6">
        <f t="shared" si="7"/>
        <v>4081.6980822935152</v>
      </c>
      <c r="P65" s="5">
        <f t="shared" si="8"/>
        <v>1.7441160944474201E-2</v>
      </c>
    </row>
    <row r="66" spans="1:16" x14ac:dyDescent="0.3">
      <c r="A66">
        <v>65</v>
      </c>
      <c r="B66" t="s">
        <v>27</v>
      </c>
      <c r="C66">
        <v>1073</v>
      </c>
      <c r="D66">
        <v>100</v>
      </c>
      <c r="E66">
        <v>10</v>
      </c>
      <c r="F66">
        <v>10</v>
      </c>
      <c r="G66" t="s">
        <v>49</v>
      </c>
      <c r="H66" s="3">
        <v>4.4466000000000001</v>
      </c>
      <c r="I66">
        <v>0.95</v>
      </c>
      <c r="J66">
        <v>0.5</v>
      </c>
      <c r="K66" s="6">
        <v>34198.413868618001</v>
      </c>
      <c r="L66">
        <v>-0.5</v>
      </c>
      <c r="M66" s="4">
        <v>1104</v>
      </c>
      <c r="N66" s="3">
        <v>6.8689999999999998</v>
      </c>
      <c r="O66" s="6">
        <f t="shared" si="7"/>
        <v>34205.959768457789</v>
      </c>
      <c r="P66" s="5">
        <f t="shared" si="8"/>
        <v>2.2065057954961156E-4</v>
      </c>
    </row>
    <row r="67" spans="1:16" x14ac:dyDescent="0.3">
      <c r="A67">
        <v>66</v>
      </c>
      <c r="B67" t="s">
        <v>27</v>
      </c>
      <c r="C67">
        <v>1073</v>
      </c>
      <c r="D67">
        <v>100</v>
      </c>
      <c r="E67">
        <v>20</v>
      </c>
      <c r="F67">
        <v>10</v>
      </c>
      <c r="G67" t="s">
        <v>49</v>
      </c>
      <c r="H67" s="3">
        <v>4.4719499999999996</v>
      </c>
      <c r="I67">
        <v>0.95</v>
      </c>
      <c r="J67">
        <v>0.5</v>
      </c>
      <c r="K67" s="6">
        <v>19.7780128137376</v>
      </c>
      <c r="L67">
        <v>-1E-3</v>
      </c>
      <c r="M67" s="4">
        <v>1753</v>
      </c>
      <c r="N67" s="3">
        <v>5.8929999999999998</v>
      </c>
      <c r="O67" s="6">
        <f t="shared" si="7"/>
        <v>20.660977583356484</v>
      </c>
      <c r="P67" s="5">
        <f t="shared" si="8"/>
        <v>4.4643755565047745E-2</v>
      </c>
    </row>
    <row r="68" spans="1:16" x14ac:dyDescent="0.3">
      <c r="A68">
        <v>67</v>
      </c>
      <c r="B68" t="s">
        <v>27</v>
      </c>
      <c r="C68">
        <v>1073</v>
      </c>
      <c r="D68">
        <v>100</v>
      </c>
      <c r="E68">
        <v>20</v>
      </c>
      <c r="F68">
        <v>10</v>
      </c>
      <c r="G68" t="s">
        <v>49</v>
      </c>
      <c r="H68" s="3">
        <v>4.4719499999999996</v>
      </c>
      <c r="I68">
        <v>0.95</v>
      </c>
      <c r="J68">
        <v>0.5</v>
      </c>
      <c r="K68" s="6">
        <v>197.930646143281</v>
      </c>
      <c r="L68">
        <v>-0.01</v>
      </c>
      <c r="M68" s="4">
        <v>1753</v>
      </c>
      <c r="N68" s="3">
        <v>5.8929999999999998</v>
      </c>
      <c r="O68" s="6">
        <f t="shared" si="7"/>
        <v>206.72818391455405</v>
      </c>
      <c r="P68" s="5">
        <f t="shared" si="8"/>
        <v>4.4447577687916823E-2</v>
      </c>
    </row>
    <row r="69" spans="1:16" x14ac:dyDescent="0.3">
      <c r="A69">
        <v>68</v>
      </c>
      <c r="B69" t="s">
        <v>27</v>
      </c>
      <c r="C69">
        <v>1073</v>
      </c>
      <c r="D69">
        <v>100</v>
      </c>
      <c r="E69">
        <v>20</v>
      </c>
      <c r="F69">
        <v>10</v>
      </c>
      <c r="G69" t="s">
        <v>49</v>
      </c>
      <c r="H69" s="3">
        <v>4.4719499999999996</v>
      </c>
      <c r="I69">
        <v>0.95</v>
      </c>
      <c r="J69">
        <v>0.5</v>
      </c>
      <c r="K69" s="6">
        <v>2133.06338673659</v>
      </c>
      <c r="L69">
        <v>-0.1</v>
      </c>
      <c r="M69" s="4">
        <v>1753</v>
      </c>
      <c r="N69" s="3">
        <v>5.8929999999999998</v>
      </c>
      <c r="O69" s="6">
        <f t="shared" si="7"/>
        <v>2187.7626093316185</v>
      </c>
      <c r="P69" s="5">
        <f t="shared" si="8"/>
        <v>2.5643505455650677E-2</v>
      </c>
    </row>
    <row r="70" spans="1:16" x14ac:dyDescent="0.3">
      <c r="A70">
        <v>69</v>
      </c>
      <c r="B70" t="s">
        <v>27</v>
      </c>
      <c r="C70">
        <v>1073</v>
      </c>
      <c r="D70">
        <v>100</v>
      </c>
      <c r="E70">
        <v>20</v>
      </c>
      <c r="F70">
        <v>10</v>
      </c>
      <c r="G70" t="s">
        <v>49</v>
      </c>
      <c r="H70" s="3">
        <v>4.4719499999999996</v>
      </c>
      <c r="I70">
        <v>0.95</v>
      </c>
      <c r="J70">
        <v>0.5</v>
      </c>
      <c r="K70" s="6">
        <v>5186.9530841812602</v>
      </c>
      <c r="L70">
        <v>-0.2</v>
      </c>
      <c r="M70" s="4">
        <v>1753</v>
      </c>
      <c r="N70" s="3">
        <v>5.8929999999999998</v>
      </c>
      <c r="O70" s="6">
        <f t="shared" ref="O70:O71" si="9">M70*(EXP(N70*-L70)-EXP(-N70*-L70))</f>
        <v>5157.5224003274161</v>
      </c>
      <c r="P70" s="5">
        <f t="shared" ref="P70:P71" si="10">ABS(O70-K70)/K70</f>
        <v>5.6739830448051271E-3</v>
      </c>
    </row>
    <row r="71" spans="1:16" x14ac:dyDescent="0.3">
      <c r="A71">
        <v>70</v>
      </c>
      <c r="B71" t="s">
        <v>27</v>
      </c>
      <c r="C71">
        <v>1073</v>
      </c>
      <c r="D71">
        <v>100</v>
      </c>
      <c r="E71">
        <v>20</v>
      </c>
      <c r="F71">
        <v>10</v>
      </c>
      <c r="G71" t="s">
        <v>49</v>
      </c>
      <c r="H71" s="3">
        <v>4.4719499999999996</v>
      </c>
      <c r="I71">
        <v>0.95</v>
      </c>
      <c r="J71">
        <v>0.5</v>
      </c>
      <c r="K71" s="6">
        <v>33285.444645944903</v>
      </c>
      <c r="L71">
        <v>-0.5</v>
      </c>
      <c r="M71" s="4">
        <v>1753</v>
      </c>
      <c r="N71" s="3">
        <v>5.8929999999999998</v>
      </c>
      <c r="O71" s="6">
        <f t="shared" si="9"/>
        <v>33283.644012952063</v>
      </c>
      <c r="P71" s="5">
        <f t="shared" si="10"/>
        <v>5.40967083958949E-5</v>
      </c>
    </row>
    <row r="72" spans="1:16" x14ac:dyDescent="0.3">
      <c r="A72">
        <v>71</v>
      </c>
      <c r="B72" t="s">
        <v>27</v>
      </c>
      <c r="C72">
        <v>1073</v>
      </c>
      <c r="D72">
        <v>100</v>
      </c>
      <c r="E72">
        <v>40</v>
      </c>
      <c r="F72">
        <v>10</v>
      </c>
      <c r="G72" t="s">
        <v>49</v>
      </c>
      <c r="H72" s="3">
        <v>4.4976000000000003</v>
      </c>
      <c r="I72">
        <v>0.95</v>
      </c>
      <c r="J72">
        <v>0.5</v>
      </c>
      <c r="K72" s="7">
        <v>22.857063514025299</v>
      </c>
      <c r="L72">
        <v>-1E-3</v>
      </c>
      <c r="M72" s="4">
        <v>2004</v>
      </c>
      <c r="N72" s="3">
        <v>5.6769999999999996</v>
      </c>
      <c r="O72" s="6">
        <f>M72*(EXP(N72*-L72)-EXP(-N72*-L72))</f>
        <v>22.753538217626243</v>
      </c>
      <c r="P72" s="5">
        <f>ABS(O72-K72)/K72</f>
        <v>4.5292474396604705E-3</v>
      </c>
    </row>
    <row r="73" spans="1:16" x14ac:dyDescent="0.3">
      <c r="A73">
        <v>72</v>
      </c>
      <c r="B73" t="s">
        <v>27</v>
      </c>
      <c r="C73">
        <v>1073</v>
      </c>
      <c r="D73">
        <v>100</v>
      </c>
      <c r="E73">
        <v>40</v>
      </c>
      <c r="F73">
        <v>10</v>
      </c>
      <c r="G73" t="s">
        <v>49</v>
      </c>
      <c r="H73" s="3">
        <v>4.4976000000000003</v>
      </c>
      <c r="I73">
        <v>0.95</v>
      </c>
      <c r="J73">
        <v>0.5</v>
      </c>
      <c r="K73" s="6">
        <v>228.75566212523299</v>
      </c>
      <c r="L73">
        <v>-0.01</v>
      </c>
      <c r="M73" s="4">
        <v>2004</v>
      </c>
      <c r="N73" s="3">
        <v>5.6769999999999996</v>
      </c>
      <c r="O73" s="6">
        <f t="shared" ref="O73:O76" si="11">M73*(EXP(N73*-L73)-EXP(-N73*-L73))</f>
        <v>227.65639712528258</v>
      </c>
      <c r="P73" s="5">
        <f t="shared" ref="P73:P76" si="12">ABS(O73-K73)/K73</f>
        <v>4.8054111086815888E-3</v>
      </c>
    </row>
    <row r="74" spans="1:16" x14ac:dyDescent="0.3">
      <c r="A74">
        <v>73</v>
      </c>
      <c r="B74" t="s">
        <v>27</v>
      </c>
      <c r="C74">
        <v>1073</v>
      </c>
      <c r="D74">
        <v>100</v>
      </c>
      <c r="E74">
        <v>40</v>
      </c>
      <c r="F74">
        <v>10</v>
      </c>
      <c r="G74" t="s">
        <v>49</v>
      </c>
      <c r="H74" s="3">
        <v>4.4976000000000003</v>
      </c>
      <c r="I74">
        <v>0.95</v>
      </c>
      <c r="J74">
        <v>0.5</v>
      </c>
      <c r="K74" s="6">
        <v>2408.9979517598699</v>
      </c>
      <c r="L74">
        <v>-0.1</v>
      </c>
      <c r="M74" s="4">
        <v>2004</v>
      </c>
      <c r="N74" s="3">
        <v>5.6769999999999996</v>
      </c>
      <c r="O74" s="6">
        <f t="shared" si="11"/>
        <v>2399.5436413207412</v>
      </c>
      <c r="P74" s="5">
        <f t="shared" si="12"/>
        <v>3.9245821824887492E-3</v>
      </c>
    </row>
    <row r="75" spans="1:16" x14ac:dyDescent="0.3">
      <c r="A75">
        <v>74</v>
      </c>
      <c r="B75" t="s">
        <v>27</v>
      </c>
      <c r="C75">
        <v>1073</v>
      </c>
      <c r="D75">
        <v>100</v>
      </c>
      <c r="E75">
        <v>40</v>
      </c>
      <c r="F75">
        <v>10</v>
      </c>
      <c r="G75" t="s">
        <v>49</v>
      </c>
      <c r="H75" s="3">
        <v>4.4976000000000003</v>
      </c>
      <c r="I75">
        <v>0.95</v>
      </c>
      <c r="J75">
        <v>0.5</v>
      </c>
      <c r="K75" s="6">
        <v>5587.7908364468803</v>
      </c>
      <c r="L75">
        <v>-0.2</v>
      </c>
      <c r="M75" s="4">
        <v>2004</v>
      </c>
      <c r="N75" s="3">
        <v>5.6769999999999996</v>
      </c>
      <c r="O75" s="6">
        <f t="shared" si="11"/>
        <v>5593.4138648385378</v>
      </c>
      <c r="P75" s="5">
        <f t="shared" si="12"/>
        <v>1.0063061693327492E-3</v>
      </c>
    </row>
    <row r="76" spans="1:16" x14ac:dyDescent="0.3">
      <c r="A76">
        <v>75</v>
      </c>
      <c r="B76" t="s">
        <v>27</v>
      </c>
      <c r="C76">
        <v>1073</v>
      </c>
      <c r="D76">
        <v>100</v>
      </c>
      <c r="E76">
        <v>40</v>
      </c>
      <c r="F76">
        <v>10</v>
      </c>
      <c r="G76" t="s">
        <v>49</v>
      </c>
      <c r="H76" s="3">
        <v>4.4976000000000003</v>
      </c>
      <c r="I76">
        <v>0.95</v>
      </c>
      <c r="J76">
        <v>0.5</v>
      </c>
      <c r="K76" s="6">
        <v>34125.359927202298</v>
      </c>
      <c r="L76">
        <v>-0.5</v>
      </c>
      <c r="M76" s="4">
        <v>2004</v>
      </c>
      <c r="N76" s="3">
        <v>5.6769999999999996</v>
      </c>
      <c r="O76" s="6">
        <f t="shared" si="11"/>
        <v>34131.321919511262</v>
      </c>
      <c r="P76" s="5">
        <f t="shared" si="12"/>
        <v>1.7470855462569396E-4</v>
      </c>
    </row>
    <row r="77" spans="1:16" x14ac:dyDescent="0.3">
      <c r="A77">
        <v>76</v>
      </c>
      <c r="B77" t="s">
        <v>27</v>
      </c>
      <c r="C77">
        <v>1073</v>
      </c>
      <c r="D77">
        <v>100</v>
      </c>
      <c r="E77">
        <v>50</v>
      </c>
      <c r="F77">
        <v>10</v>
      </c>
      <c r="G77" t="s">
        <v>49</v>
      </c>
      <c r="H77" s="3">
        <v>4.5138800000000003</v>
      </c>
      <c r="I77">
        <v>0.95</v>
      </c>
      <c r="J77">
        <v>0.5</v>
      </c>
      <c r="K77" s="6">
        <v>22.871911692409199</v>
      </c>
      <c r="L77">
        <v>-1E-3</v>
      </c>
      <c r="M77" s="4">
        <v>1952</v>
      </c>
      <c r="N77" s="3">
        <v>5.798</v>
      </c>
      <c r="O77" s="6">
        <f t="shared" ref="O77:O81" si="13">M77*(EXP(N77*-L77)-EXP(-N77*-L77))</f>
        <v>22.635518821802755</v>
      </c>
      <c r="P77" s="5">
        <f t="shared" ref="P77:P81" si="14">ABS(O77-K77)/K77</f>
        <v>1.0335509938371221E-2</v>
      </c>
    </row>
    <row r="78" spans="1:16" x14ac:dyDescent="0.3">
      <c r="A78">
        <v>77</v>
      </c>
      <c r="B78" t="s">
        <v>27</v>
      </c>
      <c r="C78">
        <v>1073</v>
      </c>
      <c r="D78">
        <v>100</v>
      </c>
      <c r="E78">
        <v>50</v>
      </c>
      <c r="F78">
        <v>10</v>
      </c>
      <c r="G78" t="s">
        <v>49</v>
      </c>
      <c r="H78" s="3">
        <v>4.5138800000000003</v>
      </c>
      <c r="I78">
        <v>0.95</v>
      </c>
      <c r="J78">
        <v>0.5</v>
      </c>
      <c r="K78" s="6">
        <v>228.97067445628801</v>
      </c>
      <c r="L78">
        <v>-0.01</v>
      </c>
      <c r="M78" s="4">
        <v>1952</v>
      </c>
      <c r="N78" s="3">
        <v>5.798</v>
      </c>
      <c r="O78" s="6">
        <f t="shared" si="13"/>
        <v>226.48076290777669</v>
      </c>
      <c r="P78" s="5">
        <f t="shared" si="14"/>
        <v>1.0874368756714546E-2</v>
      </c>
    </row>
    <row r="79" spans="1:16" x14ac:dyDescent="0.3">
      <c r="A79">
        <v>78</v>
      </c>
      <c r="B79" t="s">
        <v>27</v>
      </c>
      <c r="C79">
        <v>1073</v>
      </c>
      <c r="D79">
        <v>100</v>
      </c>
      <c r="E79">
        <v>50</v>
      </c>
      <c r="F79">
        <v>10</v>
      </c>
      <c r="G79" t="s">
        <v>49</v>
      </c>
      <c r="H79" s="3">
        <v>4.5138800000000003</v>
      </c>
      <c r="I79">
        <v>0.95</v>
      </c>
      <c r="J79">
        <v>0.5</v>
      </c>
      <c r="K79" s="6">
        <v>2409.0369186225998</v>
      </c>
      <c r="L79">
        <v>-0.1</v>
      </c>
      <c r="M79" s="4">
        <v>1952</v>
      </c>
      <c r="N79" s="3">
        <v>5.798</v>
      </c>
      <c r="O79" s="6">
        <f t="shared" si="13"/>
        <v>2392.5095994252092</v>
      </c>
      <c r="P79" s="5">
        <f t="shared" si="14"/>
        <v>6.8605504007138041E-3</v>
      </c>
    </row>
    <row r="80" spans="1:16" x14ac:dyDescent="0.3">
      <c r="A80">
        <v>79</v>
      </c>
      <c r="B80" t="s">
        <v>27</v>
      </c>
      <c r="C80">
        <v>1073</v>
      </c>
      <c r="D80">
        <v>100</v>
      </c>
      <c r="E80">
        <v>50</v>
      </c>
      <c r="F80">
        <v>10</v>
      </c>
      <c r="G80" t="s">
        <v>49</v>
      </c>
      <c r="H80" s="3">
        <v>4.5138800000000003</v>
      </c>
      <c r="I80">
        <v>0.95</v>
      </c>
      <c r="J80">
        <v>0.5</v>
      </c>
      <c r="K80" s="6">
        <v>5604.9113195506197</v>
      </c>
      <c r="L80">
        <v>-0.2</v>
      </c>
      <c r="M80" s="4">
        <v>1952</v>
      </c>
      <c r="N80" s="3">
        <v>5.798</v>
      </c>
      <c r="O80" s="6">
        <f t="shared" si="13"/>
        <v>5612.0897090969602</v>
      </c>
      <c r="P80" s="5">
        <f t="shared" si="14"/>
        <v>1.2807320467857065E-3</v>
      </c>
    </row>
    <row r="81" spans="1:16" x14ac:dyDescent="0.3">
      <c r="A81">
        <v>80</v>
      </c>
      <c r="B81" t="s">
        <v>27</v>
      </c>
      <c r="C81">
        <v>1073</v>
      </c>
      <c r="D81">
        <v>100</v>
      </c>
      <c r="E81">
        <v>50</v>
      </c>
      <c r="F81">
        <v>10</v>
      </c>
      <c r="G81" t="s">
        <v>49</v>
      </c>
      <c r="H81" s="3">
        <v>4.5138800000000003</v>
      </c>
      <c r="I81">
        <v>0.95</v>
      </c>
      <c r="J81">
        <v>0.5</v>
      </c>
      <c r="K81" s="6">
        <v>35344.150443138802</v>
      </c>
      <c r="L81">
        <v>-0.5</v>
      </c>
      <c r="M81" s="4">
        <v>1952</v>
      </c>
      <c r="N81" s="3">
        <v>5.798</v>
      </c>
      <c r="O81" s="6">
        <f t="shared" si="13"/>
        <v>35332.960776850181</v>
      </c>
      <c r="P81" s="5">
        <f t="shared" si="14"/>
        <v>3.1659174568710795E-4</v>
      </c>
    </row>
    <row r="82" spans="1:16" x14ac:dyDescent="0.3">
      <c r="A82">
        <v>81</v>
      </c>
      <c r="B82" t="s">
        <v>27</v>
      </c>
      <c r="C82">
        <v>1073</v>
      </c>
      <c r="D82">
        <v>100</v>
      </c>
      <c r="E82">
        <v>100</v>
      </c>
      <c r="F82">
        <v>10</v>
      </c>
      <c r="G82" t="s">
        <v>49</v>
      </c>
      <c r="H82" s="3">
        <v>4.5236599999999996</v>
      </c>
      <c r="I82">
        <v>0.95</v>
      </c>
      <c r="J82">
        <v>0.5</v>
      </c>
      <c r="K82" s="6">
        <v>22.631576566590802</v>
      </c>
      <c r="L82">
        <v>-1E-3</v>
      </c>
      <c r="M82" s="4">
        <v>1993</v>
      </c>
      <c r="N82" s="3">
        <v>5.6239999999999997</v>
      </c>
      <c r="O82" s="6">
        <f>M82*(EXP(N82*-L82)-EXP(-N82*-L82))</f>
        <v>22.417382174198735</v>
      </c>
      <c r="P82" s="5">
        <f>ABS(O82-K82)/K82</f>
        <v>9.4644043803940973E-3</v>
      </c>
    </row>
    <row r="83" spans="1:16" x14ac:dyDescent="0.3">
      <c r="A83">
        <v>82</v>
      </c>
      <c r="B83" t="s">
        <v>27</v>
      </c>
      <c r="C83">
        <v>1073</v>
      </c>
      <c r="D83">
        <v>100</v>
      </c>
      <c r="E83">
        <v>100</v>
      </c>
      <c r="F83">
        <v>10</v>
      </c>
      <c r="G83" t="s">
        <v>49</v>
      </c>
      <c r="H83" s="3">
        <v>4.5236599999999996</v>
      </c>
      <c r="I83">
        <v>0.95</v>
      </c>
      <c r="J83">
        <v>0.5</v>
      </c>
      <c r="K83" s="6">
        <v>226.30295396633699</v>
      </c>
      <c r="L83">
        <v>-0.01</v>
      </c>
      <c r="M83" s="4">
        <v>1993</v>
      </c>
      <c r="N83" s="3">
        <v>5.6239999999999997</v>
      </c>
      <c r="O83" s="6">
        <f>M83*(EXP(N83*-L83)-EXP(-N83*-L83))</f>
        <v>224.29083270225004</v>
      </c>
      <c r="P83" s="5">
        <f>ABS(O83-K83)/K83</f>
        <v>8.8912726450148336E-3</v>
      </c>
    </row>
    <row r="84" spans="1:16" x14ac:dyDescent="0.3">
      <c r="A84">
        <v>83</v>
      </c>
      <c r="B84" t="s">
        <v>27</v>
      </c>
      <c r="C84">
        <v>1073</v>
      </c>
      <c r="D84">
        <v>100</v>
      </c>
      <c r="E84">
        <v>100</v>
      </c>
      <c r="F84">
        <v>10</v>
      </c>
      <c r="G84" t="s">
        <v>49</v>
      </c>
      <c r="H84" s="3">
        <v>4.5236599999999996</v>
      </c>
      <c r="I84">
        <v>0.95</v>
      </c>
      <c r="J84">
        <v>0.5</v>
      </c>
      <c r="K84" s="6">
        <v>2370.4736133927699</v>
      </c>
      <c r="L84">
        <v>-0.1</v>
      </c>
      <c r="M84" s="4">
        <v>1993</v>
      </c>
      <c r="N84" s="3">
        <v>5.6239999999999997</v>
      </c>
      <c r="O84" s="6">
        <f>M84*(EXP(N84*-L84)-EXP(-N84*-L84))</f>
        <v>2361.7834333335059</v>
      </c>
      <c r="P84" s="5">
        <f>ABS(O84-K84)/K84</f>
        <v>3.666010037051695E-3</v>
      </c>
    </row>
    <row r="85" spans="1:16" x14ac:dyDescent="0.3">
      <c r="A85">
        <v>84</v>
      </c>
      <c r="B85" t="s">
        <v>27</v>
      </c>
      <c r="C85">
        <v>1073</v>
      </c>
      <c r="D85">
        <v>100</v>
      </c>
      <c r="E85">
        <v>100</v>
      </c>
      <c r="F85">
        <v>10</v>
      </c>
      <c r="G85" t="s">
        <v>49</v>
      </c>
      <c r="H85" s="3">
        <v>4.5236599999999996</v>
      </c>
      <c r="I85">
        <v>0.95</v>
      </c>
      <c r="J85">
        <v>0.5</v>
      </c>
      <c r="K85" s="6">
        <v>5487.3555866779698</v>
      </c>
      <c r="L85">
        <v>-0.2</v>
      </c>
      <c r="M85" s="4">
        <v>1993</v>
      </c>
      <c r="N85" s="3">
        <v>5.6239999999999997</v>
      </c>
      <c r="O85" s="6">
        <f>M85*(EXP(N85*-L85)-EXP(-N85*-L85))</f>
        <v>5490.4827413667263</v>
      </c>
      <c r="P85" s="5">
        <f>ABS(O85-K85)/K85</f>
        <v>5.698837334960576E-4</v>
      </c>
    </row>
    <row r="86" spans="1:16" x14ac:dyDescent="0.3">
      <c r="A86">
        <v>85</v>
      </c>
      <c r="B86" t="s">
        <v>27</v>
      </c>
      <c r="C86">
        <v>1073</v>
      </c>
      <c r="D86">
        <v>100</v>
      </c>
      <c r="E86">
        <v>100</v>
      </c>
      <c r="F86">
        <v>10</v>
      </c>
      <c r="G86" t="s">
        <v>49</v>
      </c>
      <c r="H86" s="3">
        <v>4.5236599999999996</v>
      </c>
      <c r="I86">
        <v>0.95</v>
      </c>
      <c r="J86">
        <v>0.5</v>
      </c>
      <c r="K86" s="6">
        <v>33056.919131985902</v>
      </c>
      <c r="L86">
        <v>-0.5</v>
      </c>
      <c r="M86" s="4">
        <v>1993</v>
      </c>
      <c r="N86" s="3">
        <v>5.6239999999999997</v>
      </c>
      <c r="O86" s="6">
        <f>M86*(EXP(N86*-L86)-EXP(-N86*-L86))</f>
        <v>33050.09158280064</v>
      </c>
      <c r="P86" s="5">
        <f>ABS(O86-K86)/K86</f>
        <v>2.0653918648624289E-4</v>
      </c>
    </row>
    <row r="87" spans="1:16" x14ac:dyDescent="0.3">
      <c r="A87">
        <v>86</v>
      </c>
      <c r="B87" t="s">
        <v>27</v>
      </c>
      <c r="C87">
        <v>1073</v>
      </c>
      <c r="D87">
        <v>100</v>
      </c>
      <c r="E87">
        <v>10</v>
      </c>
      <c r="F87">
        <v>10</v>
      </c>
      <c r="G87" t="s">
        <v>49</v>
      </c>
      <c r="H87" s="3">
        <v>1.0953999999999999</v>
      </c>
      <c r="I87">
        <v>0.95</v>
      </c>
      <c r="J87">
        <v>1</v>
      </c>
      <c r="K87" s="6">
        <v>3.4987725369760301</v>
      </c>
      <c r="L87">
        <v>-1E-3</v>
      </c>
      <c r="M87" s="4">
        <v>253.6</v>
      </c>
      <c r="N87" s="3">
        <v>8.2319999999999993</v>
      </c>
      <c r="O87" s="6">
        <f t="shared" ref="O87:O111" si="15">M87*(EXP(N87*-L87)-EXP(-N87*-L87))</f>
        <v>4.1753175569329484</v>
      </c>
      <c r="P87" s="5">
        <f t="shared" ref="P87:P111" si="16">ABS(O87-K87)/K87</f>
        <v>0.19336639144356965</v>
      </c>
    </row>
    <row r="88" spans="1:16" x14ac:dyDescent="0.3">
      <c r="A88">
        <v>87</v>
      </c>
      <c r="B88" t="s">
        <v>27</v>
      </c>
      <c r="C88">
        <v>1073</v>
      </c>
      <c r="D88">
        <v>100</v>
      </c>
      <c r="E88">
        <v>10</v>
      </c>
      <c r="F88">
        <v>10</v>
      </c>
      <c r="G88" t="s">
        <v>49</v>
      </c>
      <c r="H88" s="3">
        <v>1.0953999999999999</v>
      </c>
      <c r="I88">
        <v>0.95</v>
      </c>
      <c r="J88">
        <v>1</v>
      </c>
      <c r="K88" s="6">
        <v>35.050512609034897</v>
      </c>
      <c r="L88">
        <v>-0.01</v>
      </c>
      <c r="M88" s="4">
        <v>253.6</v>
      </c>
      <c r="N88" s="3">
        <v>8.2319999999999993</v>
      </c>
      <c r="O88" s="6">
        <f t="shared" si="15"/>
        <v>41.799876753846021</v>
      </c>
      <c r="P88" s="5">
        <f t="shared" si="16"/>
        <v>0.19256106808182188</v>
      </c>
    </row>
    <row r="89" spans="1:16" x14ac:dyDescent="0.3">
      <c r="A89">
        <v>88</v>
      </c>
      <c r="B89" t="s">
        <v>27</v>
      </c>
      <c r="C89">
        <v>1073</v>
      </c>
      <c r="D89">
        <v>100</v>
      </c>
      <c r="E89">
        <v>10</v>
      </c>
      <c r="F89">
        <v>10</v>
      </c>
      <c r="G89" t="s">
        <v>49</v>
      </c>
      <c r="H89" s="3">
        <v>1.0953999999999999</v>
      </c>
      <c r="I89">
        <v>0.95</v>
      </c>
      <c r="J89">
        <v>1</v>
      </c>
      <c r="K89" s="6">
        <v>415.89189909242702</v>
      </c>
      <c r="L89">
        <v>-0.1</v>
      </c>
      <c r="M89" s="4">
        <v>253.6</v>
      </c>
      <c r="N89" s="3">
        <v>8.2319999999999993</v>
      </c>
      <c r="O89" s="6">
        <f t="shared" si="15"/>
        <v>466.30764631566052</v>
      </c>
      <c r="P89" s="5">
        <f t="shared" si="16"/>
        <v>0.12122320086842854</v>
      </c>
    </row>
    <row r="90" spans="1:16" x14ac:dyDescent="0.3">
      <c r="A90">
        <v>89</v>
      </c>
      <c r="B90" t="s">
        <v>27</v>
      </c>
      <c r="C90">
        <v>1073</v>
      </c>
      <c r="D90">
        <v>100</v>
      </c>
      <c r="E90">
        <v>10</v>
      </c>
      <c r="F90">
        <v>10</v>
      </c>
      <c r="G90" t="s">
        <v>49</v>
      </c>
      <c r="H90" s="3">
        <v>1.0953999999999999</v>
      </c>
      <c r="I90">
        <v>0.95</v>
      </c>
      <c r="J90">
        <v>1</v>
      </c>
      <c r="K90" s="6">
        <v>1289.85222529681</v>
      </c>
      <c r="L90">
        <v>-0.2</v>
      </c>
      <c r="M90" s="4">
        <v>253.6</v>
      </c>
      <c r="N90" s="3">
        <v>8.2319999999999993</v>
      </c>
      <c r="O90" s="6">
        <f t="shared" si="15"/>
        <v>1266.8653596957845</v>
      </c>
      <c r="P90" s="5">
        <f t="shared" si="16"/>
        <v>1.7821317163472745E-2</v>
      </c>
    </row>
    <row r="91" spans="1:16" x14ac:dyDescent="0.3">
      <c r="A91">
        <v>90</v>
      </c>
      <c r="B91" t="s">
        <v>27</v>
      </c>
      <c r="C91">
        <v>1073</v>
      </c>
      <c r="D91">
        <v>100</v>
      </c>
      <c r="E91">
        <v>10</v>
      </c>
      <c r="F91">
        <v>10</v>
      </c>
      <c r="G91" t="s">
        <v>49</v>
      </c>
      <c r="H91" s="3">
        <v>1.0953999999999999</v>
      </c>
      <c r="I91">
        <v>0.95</v>
      </c>
      <c r="J91">
        <v>1</v>
      </c>
      <c r="K91" s="6">
        <v>15542.661831450299</v>
      </c>
      <c r="L91">
        <v>-0.5</v>
      </c>
      <c r="M91" s="4">
        <v>253.6</v>
      </c>
      <c r="N91" s="3">
        <v>8.2319999999999993</v>
      </c>
      <c r="O91" s="6">
        <f t="shared" si="15"/>
        <v>15544.966747642486</v>
      </c>
      <c r="P91" s="5">
        <f t="shared" si="16"/>
        <v>1.4829610379364533E-4</v>
      </c>
    </row>
    <row r="92" spans="1:16" x14ac:dyDescent="0.3">
      <c r="A92">
        <v>91</v>
      </c>
      <c r="B92" t="s">
        <v>27</v>
      </c>
      <c r="C92">
        <v>1073</v>
      </c>
      <c r="D92">
        <v>100</v>
      </c>
      <c r="E92">
        <v>20</v>
      </c>
      <c r="F92">
        <v>10</v>
      </c>
      <c r="G92" t="s">
        <v>49</v>
      </c>
      <c r="H92" s="3">
        <v>1.1636500000000001</v>
      </c>
      <c r="I92">
        <v>0.95</v>
      </c>
      <c r="J92">
        <v>1</v>
      </c>
      <c r="K92" s="6">
        <v>6.8754494110737197</v>
      </c>
      <c r="L92">
        <v>-1E-3</v>
      </c>
      <c r="M92" s="4">
        <v>593.9</v>
      </c>
      <c r="N92" s="3">
        <v>6.7610000000000001</v>
      </c>
      <c r="O92" s="6">
        <f t="shared" si="15"/>
        <v>8.0307769823101189</v>
      </c>
      <c r="P92" s="5">
        <f t="shared" si="16"/>
        <v>0.16803666235629752</v>
      </c>
    </row>
    <row r="93" spans="1:16" x14ac:dyDescent="0.3">
      <c r="A93">
        <v>92</v>
      </c>
      <c r="B93" t="s">
        <v>27</v>
      </c>
      <c r="C93">
        <v>1073</v>
      </c>
      <c r="D93">
        <v>100</v>
      </c>
      <c r="E93">
        <v>20</v>
      </c>
      <c r="F93">
        <v>10</v>
      </c>
      <c r="G93" t="s">
        <v>49</v>
      </c>
      <c r="H93" s="3">
        <v>1.1636500000000001</v>
      </c>
      <c r="I93">
        <v>0.95</v>
      </c>
      <c r="J93">
        <v>1</v>
      </c>
      <c r="K93" s="6">
        <v>68.857662983643905</v>
      </c>
      <c r="L93">
        <v>-0.01</v>
      </c>
      <c r="M93" s="4">
        <v>593.9</v>
      </c>
      <c r="N93" s="3">
        <v>6.7610000000000001</v>
      </c>
      <c r="O93" s="6">
        <f t="shared" si="15"/>
        <v>80.368354155324994</v>
      </c>
      <c r="P93" s="5">
        <f t="shared" si="16"/>
        <v>0.16716645138559638</v>
      </c>
    </row>
    <row r="94" spans="1:16" x14ac:dyDescent="0.3">
      <c r="A94">
        <v>93</v>
      </c>
      <c r="B94" t="s">
        <v>27</v>
      </c>
      <c r="C94">
        <v>1073</v>
      </c>
      <c r="D94">
        <v>100</v>
      </c>
      <c r="E94">
        <v>20</v>
      </c>
      <c r="F94">
        <v>10</v>
      </c>
      <c r="G94" t="s">
        <v>49</v>
      </c>
      <c r="H94" s="3">
        <v>1.1636500000000001</v>
      </c>
      <c r="I94">
        <v>0.95</v>
      </c>
      <c r="J94">
        <v>1</v>
      </c>
      <c r="K94" s="6">
        <v>787.21608186138803</v>
      </c>
      <c r="L94">
        <v>-0.1</v>
      </c>
      <c r="M94" s="4">
        <v>593.9</v>
      </c>
      <c r="N94" s="3">
        <v>6.7610000000000001</v>
      </c>
      <c r="O94" s="6">
        <f t="shared" si="15"/>
        <v>865.66741920741413</v>
      </c>
      <c r="P94" s="5">
        <f t="shared" si="16"/>
        <v>9.9656675153950547E-2</v>
      </c>
    </row>
    <row r="95" spans="1:16" x14ac:dyDescent="0.3">
      <c r="A95">
        <v>94</v>
      </c>
      <c r="B95" t="s">
        <v>27</v>
      </c>
      <c r="C95">
        <v>1073</v>
      </c>
      <c r="D95">
        <v>100</v>
      </c>
      <c r="E95">
        <v>20</v>
      </c>
      <c r="F95">
        <v>10</v>
      </c>
      <c r="G95" t="s">
        <v>49</v>
      </c>
      <c r="H95" s="3">
        <v>1.1636500000000001</v>
      </c>
      <c r="I95">
        <v>0.95</v>
      </c>
      <c r="J95">
        <v>1</v>
      </c>
      <c r="K95" s="6">
        <v>2181.78989789352</v>
      </c>
      <c r="L95">
        <v>-0.2</v>
      </c>
      <c r="M95" s="4">
        <v>593.9</v>
      </c>
      <c r="N95" s="3">
        <v>6.7610000000000001</v>
      </c>
      <c r="O95" s="6">
        <f t="shared" si="15"/>
        <v>2142.3461608625398</v>
      </c>
      <c r="P95" s="5">
        <f t="shared" si="16"/>
        <v>1.8078613834018764E-2</v>
      </c>
    </row>
    <row r="96" spans="1:16" x14ac:dyDescent="0.3">
      <c r="A96">
        <v>95</v>
      </c>
      <c r="B96" t="s">
        <v>27</v>
      </c>
      <c r="C96">
        <v>1073</v>
      </c>
      <c r="D96">
        <v>100</v>
      </c>
      <c r="E96">
        <v>20</v>
      </c>
      <c r="F96">
        <v>10</v>
      </c>
      <c r="G96" t="s">
        <v>49</v>
      </c>
      <c r="H96" s="3">
        <v>1.1636500000000001</v>
      </c>
      <c r="I96">
        <v>0.95</v>
      </c>
      <c r="J96">
        <v>1</v>
      </c>
      <c r="K96" s="6">
        <v>17435.406315022901</v>
      </c>
      <c r="L96">
        <v>-0.5</v>
      </c>
      <c r="M96" s="4">
        <v>593.9</v>
      </c>
      <c r="N96" s="3">
        <v>6.7610000000000001</v>
      </c>
      <c r="O96" s="6">
        <f t="shared" si="15"/>
        <v>17431.814119938383</v>
      </c>
      <c r="P96" s="5">
        <f t="shared" si="16"/>
        <v>2.0602875663548246E-4</v>
      </c>
    </row>
    <row r="97" spans="1:16" x14ac:dyDescent="0.3">
      <c r="A97">
        <v>96</v>
      </c>
      <c r="B97" t="s">
        <v>27</v>
      </c>
      <c r="C97">
        <v>1073</v>
      </c>
      <c r="D97">
        <v>100</v>
      </c>
      <c r="E97">
        <v>30</v>
      </c>
      <c r="F97">
        <v>10</v>
      </c>
      <c r="G97" t="s">
        <v>49</v>
      </c>
      <c r="H97" s="3">
        <v>1.1664666666666601</v>
      </c>
      <c r="I97">
        <v>0.95</v>
      </c>
      <c r="J97">
        <v>1</v>
      </c>
      <c r="K97" s="6">
        <v>9.2405467581717105</v>
      </c>
      <c r="L97">
        <v>-1E-3</v>
      </c>
      <c r="M97" s="4">
        <v>783.3</v>
      </c>
      <c r="N97" s="3">
        <v>6.452</v>
      </c>
      <c r="O97" s="6">
        <f t="shared" si="15"/>
        <v>10.10777332790283</v>
      </c>
      <c r="P97" s="5">
        <f t="shared" si="16"/>
        <v>9.3850135974281337E-2</v>
      </c>
    </row>
    <row r="98" spans="1:16" x14ac:dyDescent="0.3">
      <c r="A98">
        <v>97</v>
      </c>
      <c r="B98" t="s">
        <v>27</v>
      </c>
      <c r="C98">
        <v>1073</v>
      </c>
      <c r="D98">
        <v>100</v>
      </c>
      <c r="E98">
        <v>30</v>
      </c>
      <c r="F98">
        <v>10</v>
      </c>
      <c r="G98" t="s">
        <v>49</v>
      </c>
      <c r="H98" s="3">
        <v>1.1664666666666601</v>
      </c>
      <c r="I98">
        <v>0.95</v>
      </c>
      <c r="J98">
        <v>1</v>
      </c>
      <c r="K98" s="6">
        <v>92.632695389546299</v>
      </c>
      <c r="L98">
        <v>-0.01</v>
      </c>
      <c r="M98" s="4">
        <v>783.3</v>
      </c>
      <c r="N98" s="3">
        <v>6.452</v>
      </c>
      <c r="O98" s="6">
        <f t="shared" si="15"/>
        <v>101.1471743548699</v>
      </c>
      <c r="P98" s="5">
        <f t="shared" si="16"/>
        <v>9.1916562823934331E-2</v>
      </c>
    </row>
    <row r="99" spans="1:16" x14ac:dyDescent="0.3">
      <c r="A99">
        <v>98</v>
      </c>
      <c r="B99" t="s">
        <v>27</v>
      </c>
      <c r="C99">
        <v>1073</v>
      </c>
      <c r="D99">
        <v>100</v>
      </c>
      <c r="E99">
        <v>30</v>
      </c>
      <c r="F99">
        <v>10</v>
      </c>
      <c r="G99" t="s">
        <v>49</v>
      </c>
      <c r="H99" s="3">
        <v>1.1664666666666601</v>
      </c>
      <c r="I99">
        <v>0.95</v>
      </c>
      <c r="J99">
        <v>1</v>
      </c>
      <c r="K99" s="6">
        <v>1025.67555823315</v>
      </c>
      <c r="L99">
        <v>-0.1</v>
      </c>
      <c r="M99" s="4">
        <v>783.3</v>
      </c>
      <c r="N99" s="3">
        <v>6.452</v>
      </c>
      <c r="O99" s="6">
        <f t="shared" si="15"/>
        <v>1082.3722780008229</v>
      </c>
      <c r="P99" s="5">
        <f t="shared" si="16"/>
        <v>5.5277440622003168E-2</v>
      </c>
    </row>
    <row r="100" spans="1:16" x14ac:dyDescent="0.3">
      <c r="A100">
        <v>99</v>
      </c>
      <c r="B100" t="s">
        <v>27</v>
      </c>
      <c r="C100">
        <v>1073</v>
      </c>
      <c r="D100">
        <v>100</v>
      </c>
      <c r="E100">
        <v>30</v>
      </c>
      <c r="F100">
        <v>10</v>
      </c>
      <c r="G100" t="s">
        <v>49</v>
      </c>
      <c r="H100" s="3">
        <v>1.1664666666666601</v>
      </c>
      <c r="I100">
        <v>0.95</v>
      </c>
      <c r="J100">
        <v>1</v>
      </c>
      <c r="K100" s="6">
        <v>2659.8626176836701</v>
      </c>
      <c r="L100">
        <v>-0.2</v>
      </c>
      <c r="M100" s="4">
        <v>783.3</v>
      </c>
      <c r="N100" s="3">
        <v>6.452</v>
      </c>
      <c r="O100" s="6">
        <f t="shared" si="15"/>
        <v>2631.1667876804022</v>
      </c>
      <c r="P100" s="5">
        <f t="shared" si="16"/>
        <v>1.0788463213283387E-2</v>
      </c>
    </row>
    <row r="101" spans="1:16" x14ac:dyDescent="0.3">
      <c r="A101">
        <v>100</v>
      </c>
      <c r="B101" t="s">
        <v>27</v>
      </c>
      <c r="C101">
        <v>1073</v>
      </c>
      <c r="D101">
        <v>100</v>
      </c>
      <c r="E101">
        <v>30</v>
      </c>
      <c r="F101">
        <v>10</v>
      </c>
      <c r="G101" t="s">
        <v>49</v>
      </c>
      <c r="H101" s="3">
        <v>1.1664666666666601</v>
      </c>
      <c r="I101">
        <v>0.95</v>
      </c>
      <c r="J101">
        <v>1</v>
      </c>
      <c r="K101" s="6">
        <v>19690.8970112592</v>
      </c>
      <c r="L101">
        <v>-0.5</v>
      </c>
      <c r="M101" s="4">
        <v>783.3</v>
      </c>
      <c r="N101" s="3">
        <v>6.452</v>
      </c>
      <c r="O101" s="6">
        <f t="shared" si="15"/>
        <v>19691.3977070006</v>
      </c>
      <c r="P101" s="5">
        <f t="shared" si="16"/>
        <v>2.5427777165987325E-5</v>
      </c>
    </row>
    <row r="102" spans="1:16" x14ac:dyDescent="0.3">
      <c r="A102">
        <v>101</v>
      </c>
      <c r="B102" t="s">
        <v>27</v>
      </c>
      <c r="C102">
        <v>1073</v>
      </c>
      <c r="D102">
        <v>100</v>
      </c>
      <c r="E102">
        <v>40</v>
      </c>
      <c r="F102">
        <v>10</v>
      </c>
      <c r="G102" t="s">
        <v>49</v>
      </c>
      <c r="H102" s="3">
        <v>1.1575500000000001</v>
      </c>
      <c r="I102">
        <v>0.95</v>
      </c>
      <c r="J102">
        <v>1</v>
      </c>
      <c r="K102" s="6">
        <v>10.682179673506299</v>
      </c>
      <c r="L102">
        <v>-1E-3</v>
      </c>
      <c r="M102" s="4">
        <v>967.6</v>
      </c>
      <c r="N102" s="3">
        <v>5.8780000000000001</v>
      </c>
      <c r="O102" s="6">
        <f t="shared" si="15"/>
        <v>11.375171103438976</v>
      </c>
      <c r="P102" s="5">
        <f t="shared" si="16"/>
        <v>6.4873598002795144E-2</v>
      </c>
    </row>
    <row r="103" spans="1:16" x14ac:dyDescent="0.3">
      <c r="A103">
        <v>102</v>
      </c>
      <c r="B103" t="s">
        <v>27</v>
      </c>
      <c r="C103">
        <v>1073</v>
      </c>
      <c r="D103">
        <v>100</v>
      </c>
      <c r="E103">
        <v>40</v>
      </c>
      <c r="F103">
        <v>10</v>
      </c>
      <c r="G103" t="s">
        <v>49</v>
      </c>
      <c r="H103" s="3">
        <v>1.1575500000000001</v>
      </c>
      <c r="I103">
        <v>0.95</v>
      </c>
      <c r="J103">
        <v>1</v>
      </c>
      <c r="K103" s="6">
        <v>107.61293327623299</v>
      </c>
      <c r="L103">
        <v>-0.01</v>
      </c>
      <c r="M103" s="4">
        <v>967.6</v>
      </c>
      <c r="N103" s="3">
        <v>5.8780000000000001</v>
      </c>
      <c r="O103" s="6">
        <f t="shared" si="15"/>
        <v>113.81657064259886</v>
      </c>
      <c r="P103" s="5">
        <f t="shared" si="16"/>
        <v>5.7647693241867803E-2</v>
      </c>
    </row>
    <row r="104" spans="1:16" x14ac:dyDescent="0.3">
      <c r="A104">
        <v>103</v>
      </c>
      <c r="B104" t="s">
        <v>27</v>
      </c>
      <c r="C104">
        <v>1073</v>
      </c>
      <c r="D104">
        <v>100</v>
      </c>
      <c r="E104">
        <v>40</v>
      </c>
      <c r="F104">
        <v>10</v>
      </c>
      <c r="G104" t="s">
        <v>49</v>
      </c>
      <c r="H104" s="3">
        <v>1.1575500000000001</v>
      </c>
      <c r="I104">
        <v>0.95</v>
      </c>
      <c r="J104">
        <v>1</v>
      </c>
      <c r="K104" s="6">
        <v>1143.92494233405</v>
      </c>
      <c r="L104">
        <v>-0.1</v>
      </c>
      <c r="M104" s="4">
        <v>967.6</v>
      </c>
      <c r="N104" s="3">
        <v>5.8780000000000001</v>
      </c>
      <c r="O104" s="6">
        <f t="shared" si="15"/>
        <v>1204.1548383807342</v>
      </c>
      <c r="P104" s="5">
        <f t="shared" si="16"/>
        <v>5.2651965017732609E-2</v>
      </c>
    </row>
    <row r="105" spans="1:16" x14ac:dyDescent="0.3">
      <c r="A105">
        <v>104</v>
      </c>
      <c r="B105" t="s">
        <v>27</v>
      </c>
      <c r="C105">
        <v>1073</v>
      </c>
      <c r="D105">
        <v>100</v>
      </c>
      <c r="E105">
        <v>40</v>
      </c>
      <c r="F105">
        <v>10</v>
      </c>
      <c r="G105" t="s">
        <v>49</v>
      </c>
      <c r="H105" s="3">
        <v>1.1575500000000001</v>
      </c>
      <c r="I105">
        <v>0.95</v>
      </c>
      <c r="J105">
        <v>1</v>
      </c>
      <c r="K105" s="6">
        <v>2867.7296857629699</v>
      </c>
      <c r="L105">
        <v>-0.2</v>
      </c>
      <c r="M105" s="4">
        <v>967.6</v>
      </c>
      <c r="N105" s="3">
        <v>5.8780000000000001</v>
      </c>
      <c r="O105" s="6">
        <f t="shared" si="15"/>
        <v>2836.4736022438701</v>
      </c>
      <c r="P105" s="5">
        <f t="shared" si="16"/>
        <v>1.0899243284425526E-2</v>
      </c>
    </row>
    <row r="106" spans="1:16" x14ac:dyDescent="0.3">
      <c r="A106">
        <v>105</v>
      </c>
      <c r="B106" t="s">
        <v>27</v>
      </c>
      <c r="C106">
        <v>1073</v>
      </c>
      <c r="D106">
        <v>100</v>
      </c>
      <c r="E106">
        <v>40</v>
      </c>
      <c r="F106">
        <v>10</v>
      </c>
      <c r="G106" t="s">
        <v>49</v>
      </c>
      <c r="H106" s="3">
        <v>1.1575500000000001</v>
      </c>
      <c r="I106">
        <v>0.95</v>
      </c>
      <c r="J106">
        <v>1</v>
      </c>
      <c r="K106" s="6">
        <v>18235.2875138772</v>
      </c>
      <c r="L106">
        <v>-0.5</v>
      </c>
      <c r="M106" s="4">
        <v>967.6</v>
      </c>
      <c r="N106" s="3">
        <v>5.8780000000000001</v>
      </c>
      <c r="O106" s="6">
        <f t="shared" si="15"/>
        <v>18233.475009691632</v>
      </c>
      <c r="P106" s="5">
        <f t="shared" si="16"/>
        <v>9.9395426816717148E-5</v>
      </c>
    </row>
    <row r="107" spans="1:16" x14ac:dyDescent="0.3">
      <c r="A107">
        <v>106</v>
      </c>
      <c r="B107" t="s">
        <v>27</v>
      </c>
      <c r="C107">
        <v>1073</v>
      </c>
      <c r="D107">
        <v>100</v>
      </c>
      <c r="E107">
        <v>100</v>
      </c>
      <c r="F107">
        <v>10</v>
      </c>
      <c r="G107" t="s">
        <v>49</v>
      </c>
      <c r="H107" s="3">
        <v>1.1440600000000001</v>
      </c>
      <c r="I107">
        <v>0.95</v>
      </c>
      <c r="J107">
        <v>1</v>
      </c>
      <c r="K107" s="6"/>
      <c r="L107">
        <v>-1E-3</v>
      </c>
      <c r="M107" s="4"/>
      <c r="O107" s="6">
        <f t="shared" si="15"/>
        <v>0</v>
      </c>
      <c r="P107" s="5" t="e">
        <f t="shared" si="16"/>
        <v>#DIV/0!</v>
      </c>
    </row>
    <row r="108" spans="1:16" x14ac:dyDescent="0.3">
      <c r="A108">
        <v>107</v>
      </c>
      <c r="B108" t="s">
        <v>27</v>
      </c>
      <c r="C108">
        <v>1073</v>
      </c>
      <c r="D108">
        <v>100</v>
      </c>
      <c r="E108">
        <v>100</v>
      </c>
      <c r="F108">
        <v>10</v>
      </c>
      <c r="G108" t="s">
        <v>49</v>
      </c>
      <c r="H108" s="3">
        <v>1.1440600000000001</v>
      </c>
      <c r="I108">
        <v>0.95</v>
      </c>
      <c r="J108">
        <v>1</v>
      </c>
      <c r="K108" s="6"/>
      <c r="L108">
        <v>-0.01</v>
      </c>
      <c r="M108" s="4"/>
      <c r="O108" s="6">
        <f t="shared" si="15"/>
        <v>0</v>
      </c>
      <c r="P108" s="5" t="e">
        <f t="shared" si="16"/>
        <v>#DIV/0!</v>
      </c>
    </row>
    <row r="109" spans="1:16" x14ac:dyDescent="0.3">
      <c r="A109">
        <v>108</v>
      </c>
      <c r="B109" t="s">
        <v>27</v>
      </c>
      <c r="C109">
        <v>1073</v>
      </c>
      <c r="D109">
        <v>100</v>
      </c>
      <c r="E109">
        <v>100</v>
      </c>
      <c r="F109">
        <v>10</v>
      </c>
      <c r="G109" t="s">
        <v>49</v>
      </c>
      <c r="H109" s="3">
        <v>1.1440600000000001</v>
      </c>
      <c r="I109">
        <v>0.95</v>
      </c>
      <c r="J109">
        <v>1</v>
      </c>
      <c r="K109" s="6">
        <v>1132.01789360113</v>
      </c>
      <c r="L109">
        <v>-0.1</v>
      </c>
      <c r="M109" s="4"/>
      <c r="O109" s="6">
        <f t="shared" si="15"/>
        <v>0</v>
      </c>
      <c r="P109" s="5">
        <f t="shared" si="16"/>
        <v>1</v>
      </c>
    </row>
    <row r="110" spans="1:16" x14ac:dyDescent="0.3">
      <c r="A110">
        <v>109</v>
      </c>
      <c r="B110" t="s">
        <v>27</v>
      </c>
      <c r="C110">
        <v>1073</v>
      </c>
      <c r="D110">
        <v>100</v>
      </c>
      <c r="E110">
        <v>100</v>
      </c>
      <c r="F110">
        <v>10</v>
      </c>
      <c r="G110" t="s">
        <v>49</v>
      </c>
      <c r="H110" s="3">
        <v>1.1440600000000001</v>
      </c>
      <c r="I110">
        <v>0.95</v>
      </c>
      <c r="J110">
        <v>1</v>
      </c>
      <c r="K110" s="6"/>
      <c r="L110">
        <v>-0.2</v>
      </c>
      <c r="M110" s="4"/>
      <c r="O110" s="6">
        <f t="shared" si="15"/>
        <v>0</v>
      </c>
      <c r="P110" s="5" t="e">
        <f t="shared" si="16"/>
        <v>#DIV/0!</v>
      </c>
    </row>
    <row r="111" spans="1:16" x14ac:dyDescent="0.3">
      <c r="A111">
        <v>110</v>
      </c>
      <c r="B111" t="s">
        <v>27</v>
      </c>
      <c r="C111">
        <v>1073</v>
      </c>
      <c r="D111">
        <v>100</v>
      </c>
      <c r="E111">
        <v>100</v>
      </c>
      <c r="F111">
        <v>10</v>
      </c>
      <c r="G111" t="s">
        <v>49</v>
      </c>
      <c r="H111" s="3">
        <v>1.1440600000000001</v>
      </c>
      <c r="I111">
        <v>0.95</v>
      </c>
      <c r="J111">
        <v>1</v>
      </c>
      <c r="K111" s="6"/>
      <c r="L111">
        <v>-0.5</v>
      </c>
      <c r="M111" s="4"/>
      <c r="O111" s="6">
        <f t="shared" si="15"/>
        <v>0</v>
      </c>
      <c r="P111" s="5" t="e">
        <f t="shared" si="16"/>
        <v>#DIV/0!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C9E7-7BD2-403C-9935-284290AD9BE0}">
  <dimension ref="A1:R93"/>
  <sheetViews>
    <sheetView topLeftCell="A58" zoomScale="115" zoomScaleNormal="115" workbookViewId="0">
      <selection activeCell="K16" sqref="K16"/>
    </sheetView>
  </sheetViews>
  <sheetFormatPr defaultRowHeight="14.4" x14ac:dyDescent="0.3"/>
  <cols>
    <col min="1" max="1" width="4.33203125" customWidth="1"/>
    <col min="2" max="2" width="16" bestFit="1" customWidth="1"/>
    <col min="3" max="3" width="9.6640625" customWidth="1"/>
    <col min="4" max="4" width="12.88671875" customWidth="1"/>
    <col min="5" max="5" width="10.109375" bestFit="1" customWidth="1"/>
    <col min="6" max="6" width="12.5546875" bestFit="1" customWidth="1"/>
    <col min="7" max="7" width="9.88671875" customWidth="1"/>
    <col min="10" max="10" width="10.44140625" customWidth="1"/>
    <col min="11" max="11" width="11.33203125" customWidth="1"/>
    <col min="13" max="13" width="18.33203125" bestFit="1" customWidth="1"/>
  </cols>
  <sheetData>
    <row r="1" spans="1:13" x14ac:dyDescent="0.3">
      <c r="A1" t="s">
        <v>20</v>
      </c>
      <c r="B1" t="s">
        <v>52</v>
      </c>
      <c r="C1" t="s">
        <v>15</v>
      </c>
      <c r="D1" t="s">
        <v>53</v>
      </c>
      <c r="E1" t="s">
        <v>54</v>
      </c>
      <c r="F1" t="s">
        <v>48</v>
      </c>
      <c r="G1" t="s">
        <v>66</v>
      </c>
      <c r="H1" t="s">
        <v>55</v>
      </c>
      <c r="I1" t="s">
        <v>62</v>
      </c>
      <c r="J1" t="s">
        <v>19</v>
      </c>
      <c r="K1" t="s">
        <v>63</v>
      </c>
      <c r="L1" t="s">
        <v>18</v>
      </c>
      <c r="M1" t="s">
        <v>71</v>
      </c>
    </row>
    <row r="2" spans="1:13" x14ac:dyDescent="0.3">
      <c r="A2">
        <v>1</v>
      </c>
      <c r="B2" t="s">
        <v>56</v>
      </c>
      <c r="C2">
        <v>50</v>
      </c>
      <c r="D2">
        <v>500</v>
      </c>
      <c r="E2" t="s">
        <v>58</v>
      </c>
      <c r="F2" t="s">
        <v>60</v>
      </c>
      <c r="G2">
        <v>0</v>
      </c>
      <c r="H2">
        <v>0.95</v>
      </c>
      <c r="I2">
        <v>4.5970000000000004</v>
      </c>
      <c r="J2">
        <v>21.9866743331715</v>
      </c>
      <c r="K2">
        <f>J2/10000</f>
        <v>2.19866743331715E-3</v>
      </c>
      <c r="L2">
        <v>-1E-3</v>
      </c>
    </row>
    <row r="3" spans="1:13" x14ac:dyDescent="0.3">
      <c r="A3">
        <v>2</v>
      </c>
      <c r="B3" t="s">
        <v>56</v>
      </c>
      <c r="C3">
        <v>50</v>
      </c>
      <c r="D3">
        <v>500</v>
      </c>
      <c r="E3" t="s">
        <v>58</v>
      </c>
      <c r="F3" t="s">
        <v>60</v>
      </c>
      <c r="G3">
        <v>0</v>
      </c>
      <c r="H3">
        <v>0.95</v>
      </c>
      <c r="I3">
        <v>4.5970000000000004</v>
      </c>
      <c r="J3">
        <v>219.464330395269</v>
      </c>
      <c r="K3">
        <f t="shared" ref="K3:K31" si="0">J3/10000</f>
        <v>2.19464330395269E-2</v>
      </c>
      <c r="L3">
        <v>-0.01</v>
      </c>
    </row>
    <row r="4" spans="1:13" x14ac:dyDescent="0.3">
      <c r="A4">
        <v>3</v>
      </c>
      <c r="B4" t="s">
        <v>56</v>
      </c>
      <c r="C4">
        <v>50</v>
      </c>
      <c r="D4">
        <v>500</v>
      </c>
      <c r="E4" t="s">
        <v>58</v>
      </c>
      <c r="F4" t="s">
        <v>60</v>
      </c>
      <c r="G4">
        <v>0</v>
      </c>
      <c r="H4">
        <v>0.95</v>
      </c>
      <c r="I4">
        <v>4.5970000000000004</v>
      </c>
      <c r="J4">
        <v>2357.72661916475</v>
      </c>
      <c r="K4">
        <f t="shared" si="0"/>
        <v>0.235772661916475</v>
      </c>
      <c r="L4">
        <v>-0.1</v>
      </c>
    </row>
    <row r="5" spans="1:13" x14ac:dyDescent="0.3">
      <c r="A5">
        <v>4</v>
      </c>
      <c r="B5" t="s">
        <v>56</v>
      </c>
      <c r="C5">
        <v>50</v>
      </c>
      <c r="D5">
        <v>500</v>
      </c>
      <c r="E5" t="s">
        <v>58</v>
      </c>
      <c r="F5" t="s">
        <v>60</v>
      </c>
      <c r="G5">
        <v>0</v>
      </c>
      <c r="H5">
        <v>0.95</v>
      </c>
      <c r="I5">
        <v>4.5970000000000004</v>
      </c>
      <c r="J5">
        <v>6013.7084379309599</v>
      </c>
      <c r="K5">
        <f t="shared" si="0"/>
        <v>0.60137084379309602</v>
      </c>
      <c r="L5">
        <v>-0.2</v>
      </c>
    </row>
    <row r="6" spans="1:13" x14ac:dyDescent="0.3">
      <c r="A6">
        <v>5</v>
      </c>
      <c r="B6" t="s">
        <v>56</v>
      </c>
      <c r="C6">
        <v>50</v>
      </c>
      <c r="D6">
        <v>500</v>
      </c>
      <c r="E6" t="s">
        <v>58</v>
      </c>
      <c r="F6" t="s">
        <v>60</v>
      </c>
      <c r="G6">
        <v>0</v>
      </c>
      <c r="H6">
        <v>0.95</v>
      </c>
      <c r="I6">
        <v>4.5970000000000004</v>
      </c>
      <c r="J6">
        <v>40242.290002913098</v>
      </c>
      <c r="K6">
        <f t="shared" si="0"/>
        <v>4.0242290002913101</v>
      </c>
      <c r="L6">
        <v>-0.5</v>
      </c>
    </row>
    <row r="7" spans="1:13" x14ac:dyDescent="0.3">
      <c r="A7">
        <v>6</v>
      </c>
      <c r="B7" t="s">
        <v>57</v>
      </c>
      <c r="C7">
        <v>50</v>
      </c>
      <c r="D7">
        <v>500</v>
      </c>
      <c r="E7" t="s">
        <v>58</v>
      </c>
      <c r="F7" t="s">
        <v>60</v>
      </c>
      <c r="G7" t="e">
        <f>NA()</f>
        <v>#N/A</v>
      </c>
      <c r="H7">
        <v>0.95</v>
      </c>
      <c r="I7">
        <v>12.452999999999999</v>
      </c>
      <c r="J7">
        <v>39.857724201598103</v>
      </c>
      <c r="K7">
        <f t="shared" si="0"/>
        <v>3.98577242015981E-3</v>
      </c>
      <c r="L7">
        <v>-1E-3</v>
      </c>
    </row>
    <row r="8" spans="1:13" x14ac:dyDescent="0.3">
      <c r="A8">
        <v>7</v>
      </c>
      <c r="B8" t="s">
        <v>57</v>
      </c>
      <c r="C8">
        <v>50</v>
      </c>
      <c r="D8">
        <v>500</v>
      </c>
      <c r="E8" t="s">
        <v>58</v>
      </c>
      <c r="F8" t="s">
        <v>60</v>
      </c>
      <c r="G8" t="e">
        <f>NA()</f>
        <v>#N/A</v>
      </c>
      <c r="H8">
        <v>0.95</v>
      </c>
      <c r="I8">
        <v>13.643000000000001</v>
      </c>
      <c r="J8">
        <v>446.01469845676598</v>
      </c>
      <c r="K8">
        <f t="shared" si="0"/>
        <v>4.4601469845676596E-2</v>
      </c>
      <c r="L8">
        <v>-0.01</v>
      </c>
    </row>
    <row r="9" spans="1:13" x14ac:dyDescent="0.3">
      <c r="A9">
        <v>8</v>
      </c>
      <c r="B9" t="s">
        <v>57</v>
      </c>
      <c r="C9">
        <v>50</v>
      </c>
      <c r="D9">
        <v>500</v>
      </c>
      <c r="E9" t="s">
        <v>58</v>
      </c>
      <c r="F9" t="s">
        <v>60</v>
      </c>
      <c r="G9" t="e">
        <f>NA()</f>
        <v>#N/A</v>
      </c>
      <c r="H9">
        <v>0.95</v>
      </c>
      <c r="I9">
        <v>12.471</v>
      </c>
      <c r="J9">
        <v>4494.2789005954801</v>
      </c>
      <c r="K9">
        <f t="shared" si="0"/>
        <v>0.44942789005954803</v>
      </c>
      <c r="L9">
        <v>-0.1</v>
      </c>
    </row>
    <row r="10" spans="1:13" x14ac:dyDescent="0.3">
      <c r="A10">
        <v>9</v>
      </c>
      <c r="B10" t="s">
        <v>57</v>
      </c>
      <c r="C10">
        <v>50</v>
      </c>
      <c r="D10">
        <v>500</v>
      </c>
      <c r="E10" t="s">
        <v>58</v>
      </c>
      <c r="F10" t="s">
        <v>60</v>
      </c>
      <c r="G10" t="e">
        <f>NA()</f>
        <v>#N/A</v>
      </c>
      <c r="H10">
        <v>0.95</v>
      </c>
      <c r="I10">
        <v>12.722</v>
      </c>
      <c r="J10">
        <v>10332.4563446467</v>
      </c>
      <c r="K10">
        <f t="shared" si="0"/>
        <v>1.0332456344646701</v>
      </c>
      <c r="L10">
        <v>-0.2</v>
      </c>
    </row>
    <row r="11" spans="1:13" x14ac:dyDescent="0.3">
      <c r="A11">
        <v>10</v>
      </c>
      <c r="B11" t="s">
        <v>57</v>
      </c>
      <c r="C11">
        <v>50</v>
      </c>
      <c r="D11">
        <v>500</v>
      </c>
      <c r="E11" t="s">
        <v>58</v>
      </c>
      <c r="F11" t="s">
        <v>60</v>
      </c>
      <c r="G11" t="e">
        <f>NA()</f>
        <v>#N/A</v>
      </c>
      <c r="H11">
        <v>0.95</v>
      </c>
      <c r="I11">
        <v>12.742000000000001</v>
      </c>
      <c r="J11">
        <v>55350.767496841399</v>
      </c>
      <c r="K11">
        <f t="shared" si="0"/>
        <v>5.5350767496841398</v>
      </c>
      <c r="L11">
        <v>-0.5</v>
      </c>
    </row>
    <row r="12" spans="1:13" x14ac:dyDescent="0.3">
      <c r="A12">
        <v>11</v>
      </c>
      <c r="B12" t="s">
        <v>59</v>
      </c>
      <c r="C12">
        <v>50</v>
      </c>
      <c r="D12">
        <v>500</v>
      </c>
      <c r="E12" t="s">
        <v>58</v>
      </c>
      <c r="F12" t="s">
        <v>60</v>
      </c>
      <c r="G12" t="e">
        <f>NA()</f>
        <v>#N/A</v>
      </c>
      <c r="H12">
        <v>0.95</v>
      </c>
      <c r="I12">
        <v>21.948</v>
      </c>
      <c r="J12">
        <v>128.46565385904799</v>
      </c>
      <c r="K12">
        <f t="shared" si="0"/>
        <v>1.2846565385904798E-2</v>
      </c>
      <c r="L12">
        <v>-1E-3</v>
      </c>
    </row>
    <row r="13" spans="1:13" x14ac:dyDescent="0.3">
      <c r="A13">
        <v>12</v>
      </c>
      <c r="B13" t="s">
        <v>59</v>
      </c>
      <c r="C13">
        <v>50</v>
      </c>
      <c r="D13">
        <v>500</v>
      </c>
      <c r="E13" t="s">
        <v>58</v>
      </c>
      <c r="F13" t="s">
        <v>60</v>
      </c>
      <c r="G13" t="e">
        <f>NA()</f>
        <v>#N/A</v>
      </c>
      <c r="H13">
        <v>0.95</v>
      </c>
      <c r="I13">
        <v>21.948</v>
      </c>
      <c r="J13">
        <v>1285.7080277223699</v>
      </c>
      <c r="K13">
        <f t="shared" si="0"/>
        <v>0.12857080277223698</v>
      </c>
      <c r="L13">
        <v>-0.01</v>
      </c>
    </row>
    <row r="14" spans="1:13" x14ac:dyDescent="0.3">
      <c r="A14">
        <v>13</v>
      </c>
      <c r="B14" t="s">
        <v>59</v>
      </c>
      <c r="C14">
        <v>50</v>
      </c>
      <c r="D14">
        <v>500</v>
      </c>
      <c r="E14" t="s">
        <v>58</v>
      </c>
      <c r="F14" t="s">
        <v>60</v>
      </c>
      <c r="G14" t="e">
        <f>NA()</f>
        <v>#N/A</v>
      </c>
      <c r="H14">
        <v>0.95</v>
      </c>
      <c r="I14">
        <v>21.948</v>
      </c>
      <c r="J14">
        <v>13774.4830975849</v>
      </c>
      <c r="K14">
        <f t="shared" si="0"/>
        <v>1.37744830975849</v>
      </c>
      <c r="L14">
        <v>-0.1</v>
      </c>
    </row>
    <row r="15" spans="1:13" x14ac:dyDescent="0.3">
      <c r="A15">
        <v>14</v>
      </c>
      <c r="B15" t="s">
        <v>59</v>
      </c>
      <c r="C15">
        <v>50</v>
      </c>
      <c r="D15">
        <v>500</v>
      </c>
      <c r="E15" t="s">
        <v>58</v>
      </c>
      <c r="F15" t="s">
        <v>60</v>
      </c>
      <c r="G15" t="e">
        <f>NA()</f>
        <v>#N/A</v>
      </c>
      <c r="H15">
        <v>0.95</v>
      </c>
      <c r="I15">
        <v>21.948</v>
      </c>
      <c r="J15">
        <v>33043.065650361197</v>
      </c>
      <c r="K15">
        <f t="shared" si="0"/>
        <v>3.3043065650361196</v>
      </c>
      <c r="L15">
        <v>-0.2</v>
      </c>
    </row>
    <row r="16" spans="1:13" x14ac:dyDescent="0.3">
      <c r="A16">
        <v>15</v>
      </c>
      <c r="B16" t="s">
        <v>59</v>
      </c>
      <c r="C16">
        <v>50</v>
      </c>
      <c r="D16">
        <v>500</v>
      </c>
      <c r="E16" t="s">
        <v>58</v>
      </c>
      <c r="F16" t="s">
        <v>60</v>
      </c>
      <c r="G16" t="e">
        <f>NA()</f>
        <v>#N/A</v>
      </c>
      <c r="H16">
        <v>0.95</v>
      </c>
      <c r="I16">
        <v>21.948</v>
      </c>
      <c r="J16">
        <v>199953.27403061499</v>
      </c>
      <c r="K16">
        <f t="shared" si="0"/>
        <v>19.995327403061498</v>
      </c>
      <c r="L16">
        <v>-0.5</v>
      </c>
    </row>
    <row r="17" spans="1:12" x14ac:dyDescent="0.3">
      <c r="A17">
        <v>16</v>
      </c>
      <c r="B17" t="s">
        <v>56</v>
      </c>
      <c r="C17">
        <v>50</v>
      </c>
      <c r="D17">
        <v>500</v>
      </c>
      <c r="E17" t="s">
        <v>58</v>
      </c>
      <c r="F17" t="s">
        <v>61</v>
      </c>
      <c r="G17">
        <v>0</v>
      </c>
      <c r="H17">
        <v>0.95</v>
      </c>
      <c r="I17">
        <v>3.206</v>
      </c>
      <c r="J17">
        <v>18.5496793000884</v>
      </c>
      <c r="K17">
        <f t="shared" si="0"/>
        <v>1.85496793000884E-3</v>
      </c>
      <c r="L17">
        <v>-1E-3</v>
      </c>
    </row>
    <row r="18" spans="1:12" x14ac:dyDescent="0.3">
      <c r="A18">
        <v>17</v>
      </c>
      <c r="B18" t="s">
        <v>56</v>
      </c>
      <c r="C18">
        <v>50</v>
      </c>
      <c r="D18">
        <v>500</v>
      </c>
      <c r="E18" t="s">
        <v>58</v>
      </c>
      <c r="F18" t="s">
        <v>61</v>
      </c>
      <c r="G18">
        <v>0</v>
      </c>
      <c r="H18">
        <v>0.95</v>
      </c>
      <c r="I18">
        <v>3.206</v>
      </c>
      <c r="J18">
        <v>183.41195994676701</v>
      </c>
      <c r="K18">
        <f t="shared" si="0"/>
        <v>1.83411959946767E-2</v>
      </c>
      <c r="L18">
        <v>-0.01</v>
      </c>
    </row>
    <row r="19" spans="1:12" x14ac:dyDescent="0.3">
      <c r="A19">
        <v>18</v>
      </c>
      <c r="B19" t="s">
        <v>56</v>
      </c>
      <c r="C19">
        <v>50</v>
      </c>
      <c r="D19">
        <v>500</v>
      </c>
      <c r="E19" t="s">
        <v>58</v>
      </c>
      <c r="F19" t="s">
        <v>61</v>
      </c>
      <c r="G19">
        <v>0</v>
      </c>
      <c r="H19">
        <v>0.95</v>
      </c>
      <c r="I19">
        <v>3.206</v>
      </c>
      <c r="J19">
        <v>2095.5263051438301</v>
      </c>
      <c r="K19">
        <f t="shared" si="0"/>
        <v>0.209552630514383</v>
      </c>
      <c r="L19">
        <v>-0.1</v>
      </c>
    </row>
    <row r="20" spans="1:12" x14ac:dyDescent="0.3">
      <c r="A20">
        <v>19</v>
      </c>
      <c r="B20" t="s">
        <v>56</v>
      </c>
      <c r="C20">
        <v>50</v>
      </c>
      <c r="D20">
        <v>500</v>
      </c>
      <c r="E20" t="s">
        <v>58</v>
      </c>
      <c r="F20" t="s">
        <v>61</v>
      </c>
      <c r="G20">
        <v>0</v>
      </c>
      <c r="H20">
        <v>0.95</v>
      </c>
      <c r="I20">
        <v>3.206</v>
      </c>
      <c r="J20">
        <v>5646.7242548200002</v>
      </c>
      <c r="K20">
        <f t="shared" si="0"/>
        <v>0.56467242548200003</v>
      </c>
      <c r="L20">
        <v>-0.2</v>
      </c>
    </row>
    <row r="21" spans="1:12" x14ac:dyDescent="0.3">
      <c r="A21">
        <v>20</v>
      </c>
      <c r="B21" t="s">
        <v>56</v>
      </c>
      <c r="C21">
        <v>50</v>
      </c>
      <c r="D21">
        <v>500</v>
      </c>
      <c r="E21" t="s">
        <v>58</v>
      </c>
      <c r="F21" t="s">
        <v>61</v>
      </c>
      <c r="G21">
        <v>0</v>
      </c>
      <c r="H21">
        <v>0.95</v>
      </c>
      <c r="I21">
        <v>3.206</v>
      </c>
      <c r="J21">
        <v>42925.013954471498</v>
      </c>
      <c r="K21">
        <f t="shared" si="0"/>
        <v>4.2925013954471503</v>
      </c>
      <c r="L21">
        <v>-0.5</v>
      </c>
    </row>
    <row r="22" spans="1:12" x14ac:dyDescent="0.3">
      <c r="A22">
        <v>21</v>
      </c>
      <c r="B22" t="s">
        <v>57</v>
      </c>
      <c r="C22">
        <v>50</v>
      </c>
      <c r="D22">
        <v>500</v>
      </c>
      <c r="E22" t="s">
        <v>58</v>
      </c>
      <c r="F22" t="s">
        <v>61</v>
      </c>
      <c r="G22" t="e">
        <f>NA()</f>
        <v>#N/A</v>
      </c>
      <c r="H22">
        <v>0.95</v>
      </c>
      <c r="I22">
        <v>15.08</v>
      </c>
      <c r="J22">
        <v>56.350489790329</v>
      </c>
      <c r="K22">
        <f t="shared" si="0"/>
        <v>5.6350489790329E-3</v>
      </c>
      <c r="L22">
        <v>-1E-3</v>
      </c>
    </row>
    <row r="23" spans="1:12" x14ac:dyDescent="0.3">
      <c r="A23">
        <v>22</v>
      </c>
      <c r="B23" t="s">
        <v>57</v>
      </c>
      <c r="C23">
        <v>50</v>
      </c>
      <c r="D23">
        <v>500</v>
      </c>
      <c r="E23" t="s">
        <v>58</v>
      </c>
      <c r="F23" t="s">
        <v>61</v>
      </c>
      <c r="G23" t="e">
        <f>NA()</f>
        <v>#N/A</v>
      </c>
      <c r="H23">
        <v>0.95</v>
      </c>
      <c r="I23">
        <v>15.111000000000001</v>
      </c>
      <c r="J23">
        <v>561.51670345808202</v>
      </c>
      <c r="K23">
        <f t="shared" si="0"/>
        <v>5.6151670345808202E-2</v>
      </c>
      <c r="L23">
        <v>-0.01</v>
      </c>
    </row>
    <row r="24" spans="1:12" x14ac:dyDescent="0.3">
      <c r="A24">
        <v>23</v>
      </c>
      <c r="B24" t="s">
        <v>57</v>
      </c>
      <c r="C24">
        <v>50</v>
      </c>
      <c r="D24">
        <v>500</v>
      </c>
      <c r="E24" t="s">
        <v>58</v>
      </c>
      <c r="F24" t="s">
        <v>61</v>
      </c>
      <c r="G24" t="e">
        <f>NA()</f>
        <v>#N/A</v>
      </c>
      <c r="H24">
        <v>0.95</v>
      </c>
      <c r="I24">
        <v>15.082000000000001</v>
      </c>
      <c r="J24">
        <v>6040.2838673503502</v>
      </c>
      <c r="K24">
        <f t="shared" si="0"/>
        <v>0.60402838673503501</v>
      </c>
      <c r="L24">
        <v>-0.1</v>
      </c>
    </row>
    <row r="25" spans="1:12" x14ac:dyDescent="0.3">
      <c r="A25">
        <v>24</v>
      </c>
      <c r="B25" t="s">
        <v>57</v>
      </c>
      <c r="C25">
        <v>50</v>
      </c>
      <c r="D25">
        <v>500</v>
      </c>
      <c r="E25" t="s">
        <v>58</v>
      </c>
      <c r="F25" t="s">
        <v>61</v>
      </c>
      <c r="G25" t="e">
        <f>NA()</f>
        <v>#N/A</v>
      </c>
      <c r="H25">
        <v>0.95</v>
      </c>
      <c r="I25">
        <v>14.413</v>
      </c>
      <c r="J25">
        <v>14140.4652894351</v>
      </c>
      <c r="K25">
        <f t="shared" si="0"/>
        <v>1.41404652894351</v>
      </c>
      <c r="L25">
        <v>-0.2</v>
      </c>
    </row>
    <row r="26" spans="1:12" x14ac:dyDescent="0.3">
      <c r="A26">
        <v>25</v>
      </c>
      <c r="B26" t="s">
        <v>57</v>
      </c>
      <c r="C26">
        <v>50</v>
      </c>
      <c r="D26">
        <v>500</v>
      </c>
      <c r="E26" t="s">
        <v>58</v>
      </c>
      <c r="F26" t="s">
        <v>61</v>
      </c>
      <c r="G26" t="e">
        <f>NA()</f>
        <v>#N/A</v>
      </c>
      <c r="H26">
        <v>0.95</v>
      </c>
      <c r="I26">
        <v>14.474</v>
      </c>
      <c r="J26">
        <v>78069.959582462005</v>
      </c>
      <c r="K26">
        <f t="shared" si="0"/>
        <v>7.8069959582462003</v>
      </c>
      <c r="L26">
        <v>-0.5</v>
      </c>
    </row>
    <row r="27" spans="1:12" x14ac:dyDescent="0.3">
      <c r="A27">
        <v>26</v>
      </c>
      <c r="B27" t="s">
        <v>59</v>
      </c>
      <c r="C27">
        <v>50</v>
      </c>
      <c r="D27">
        <v>500</v>
      </c>
      <c r="E27" t="s">
        <v>58</v>
      </c>
      <c r="F27" t="s">
        <v>61</v>
      </c>
      <c r="G27" t="e">
        <f>NA()</f>
        <v>#N/A</v>
      </c>
      <c r="H27">
        <v>0.95</v>
      </c>
      <c r="I27">
        <v>31.25</v>
      </c>
      <c r="J27">
        <v>146.544284368907</v>
      </c>
      <c r="K27">
        <f t="shared" si="0"/>
        <v>1.46544284368907E-2</v>
      </c>
      <c r="L27">
        <v>-1E-3</v>
      </c>
    </row>
    <row r="28" spans="1:12" x14ac:dyDescent="0.3">
      <c r="A28">
        <v>27</v>
      </c>
      <c r="B28" t="s">
        <v>59</v>
      </c>
      <c r="C28">
        <v>50</v>
      </c>
      <c r="D28">
        <v>500</v>
      </c>
      <c r="E28" t="s">
        <v>58</v>
      </c>
      <c r="F28" t="s">
        <v>61</v>
      </c>
      <c r="G28" t="e">
        <f>NA()</f>
        <v>#N/A</v>
      </c>
      <c r="H28">
        <v>0.95</v>
      </c>
      <c r="I28">
        <v>31.25</v>
      </c>
      <c r="J28">
        <v>1467.04170950764</v>
      </c>
      <c r="K28">
        <f t="shared" si="0"/>
        <v>0.14670417095076399</v>
      </c>
      <c r="L28">
        <v>-0.01</v>
      </c>
    </row>
    <row r="29" spans="1:12" x14ac:dyDescent="0.3">
      <c r="A29">
        <v>28</v>
      </c>
      <c r="B29" t="s">
        <v>59</v>
      </c>
      <c r="C29">
        <v>50</v>
      </c>
      <c r="D29">
        <v>500</v>
      </c>
      <c r="E29" t="s">
        <v>58</v>
      </c>
      <c r="F29" t="s">
        <v>61</v>
      </c>
      <c r="G29" t="e">
        <f>NA()</f>
        <v>#N/A</v>
      </c>
      <c r="H29">
        <v>0.95</v>
      </c>
      <c r="I29">
        <v>31.25</v>
      </c>
      <c r="J29">
        <v>15516.2263400915</v>
      </c>
      <c r="K29">
        <f t="shared" si="0"/>
        <v>1.5516226340091499</v>
      </c>
      <c r="L29">
        <v>-0.1</v>
      </c>
    </row>
    <row r="30" spans="1:12" x14ac:dyDescent="0.3">
      <c r="A30">
        <v>29</v>
      </c>
      <c r="B30" t="s">
        <v>59</v>
      </c>
      <c r="C30">
        <v>50</v>
      </c>
      <c r="D30">
        <v>500</v>
      </c>
      <c r="E30" t="s">
        <v>58</v>
      </c>
      <c r="F30" t="s">
        <v>61</v>
      </c>
      <c r="G30" t="e">
        <f>NA()</f>
        <v>#N/A</v>
      </c>
      <c r="H30">
        <v>0.95</v>
      </c>
      <c r="I30">
        <v>31.25</v>
      </c>
      <c r="J30">
        <v>36289.074658127</v>
      </c>
      <c r="K30">
        <f t="shared" si="0"/>
        <v>3.6289074658126999</v>
      </c>
      <c r="L30">
        <v>-0.2</v>
      </c>
    </row>
    <row r="31" spans="1:12" x14ac:dyDescent="0.3">
      <c r="A31">
        <v>30</v>
      </c>
      <c r="B31" t="s">
        <v>59</v>
      </c>
      <c r="C31">
        <v>50</v>
      </c>
      <c r="D31">
        <v>500</v>
      </c>
      <c r="E31" t="s">
        <v>58</v>
      </c>
      <c r="F31" t="s">
        <v>61</v>
      </c>
      <c r="G31" t="e">
        <f>NA()</f>
        <v>#N/A</v>
      </c>
      <c r="H31">
        <v>0.95</v>
      </c>
      <c r="I31">
        <v>31.25</v>
      </c>
      <c r="J31">
        <v>208314.62870274499</v>
      </c>
      <c r="K31">
        <f t="shared" si="0"/>
        <v>20.8314628702745</v>
      </c>
      <c r="L31">
        <v>-0.5</v>
      </c>
    </row>
    <row r="32" spans="1:12" x14ac:dyDescent="0.3">
      <c r="A32">
        <v>31</v>
      </c>
      <c r="B32" t="s">
        <v>56</v>
      </c>
      <c r="C32">
        <v>50</v>
      </c>
      <c r="D32">
        <v>1000</v>
      </c>
      <c r="E32" t="s">
        <v>64</v>
      </c>
      <c r="F32" t="s">
        <v>60</v>
      </c>
      <c r="G32">
        <v>0</v>
      </c>
      <c r="H32">
        <v>0.95</v>
      </c>
      <c r="I32">
        <v>1.18</v>
      </c>
      <c r="J32">
        <v>6.6530609635945099</v>
      </c>
      <c r="K32">
        <f t="shared" ref="K32:K46" si="1">J32/10000</f>
        <v>6.6530609635945097E-4</v>
      </c>
      <c r="L32">
        <v>-1E-3</v>
      </c>
    </row>
    <row r="33" spans="1:12" x14ac:dyDescent="0.3">
      <c r="A33">
        <v>32</v>
      </c>
      <c r="B33" t="s">
        <v>56</v>
      </c>
      <c r="C33">
        <v>50</v>
      </c>
      <c r="D33">
        <v>1000</v>
      </c>
      <c r="E33" t="s">
        <v>64</v>
      </c>
      <c r="F33" t="s">
        <v>60</v>
      </c>
      <c r="G33">
        <v>0</v>
      </c>
      <c r="H33">
        <v>0.95</v>
      </c>
      <c r="I33">
        <v>1.18</v>
      </c>
      <c r="J33">
        <v>68.455737440007596</v>
      </c>
      <c r="K33">
        <f t="shared" si="1"/>
        <v>6.8455737440007592E-3</v>
      </c>
      <c r="L33">
        <v>-0.01</v>
      </c>
    </row>
    <row r="34" spans="1:12" x14ac:dyDescent="0.3">
      <c r="A34">
        <v>33</v>
      </c>
      <c r="B34" t="s">
        <v>56</v>
      </c>
      <c r="C34">
        <v>50</v>
      </c>
      <c r="D34">
        <v>1000</v>
      </c>
      <c r="E34" t="s">
        <v>64</v>
      </c>
      <c r="F34" t="s">
        <v>60</v>
      </c>
      <c r="G34">
        <v>0</v>
      </c>
      <c r="H34">
        <v>0.95</v>
      </c>
      <c r="I34">
        <v>1.18</v>
      </c>
      <c r="J34">
        <v>789.10027368777196</v>
      </c>
      <c r="K34">
        <f t="shared" si="1"/>
        <v>7.8910027368777197E-2</v>
      </c>
      <c r="L34">
        <v>-0.1</v>
      </c>
    </row>
    <row r="35" spans="1:12" x14ac:dyDescent="0.3">
      <c r="A35">
        <v>34</v>
      </c>
      <c r="B35" t="s">
        <v>56</v>
      </c>
      <c r="C35">
        <v>50</v>
      </c>
      <c r="D35">
        <v>1000</v>
      </c>
      <c r="E35" t="s">
        <v>64</v>
      </c>
      <c r="F35" t="s">
        <v>60</v>
      </c>
      <c r="G35">
        <v>0</v>
      </c>
      <c r="H35">
        <v>0.95</v>
      </c>
      <c r="I35">
        <v>1.18</v>
      </c>
      <c r="J35">
        <v>2234.7364950835699</v>
      </c>
      <c r="K35">
        <f t="shared" si="1"/>
        <v>0.22347364950835699</v>
      </c>
      <c r="L35">
        <v>-0.2</v>
      </c>
    </row>
    <row r="36" spans="1:12" x14ac:dyDescent="0.3">
      <c r="A36">
        <v>35</v>
      </c>
      <c r="B36" t="s">
        <v>56</v>
      </c>
      <c r="C36">
        <v>50</v>
      </c>
      <c r="D36">
        <v>1000</v>
      </c>
      <c r="E36" t="s">
        <v>64</v>
      </c>
      <c r="F36" t="s">
        <v>60</v>
      </c>
      <c r="G36">
        <v>0</v>
      </c>
      <c r="H36">
        <v>0.95</v>
      </c>
      <c r="I36">
        <v>1.18</v>
      </c>
      <c r="J36">
        <v>20246.1421860296</v>
      </c>
      <c r="K36">
        <f t="shared" si="1"/>
        <v>2.0246142186029599</v>
      </c>
      <c r="L36">
        <v>-0.5</v>
      </c>
    </row>
    <row r="37" spans="1:12" x14ac:dyDescent="0.3">
      <c r="A37">
        <v>36</v>
      </c>
      <c r="B37" t="s">
        <v>57</v>
      </c>
      <c r="C37">
        <v>50</v>
      </c>
      <c r="D37">
        <v>1000</v>
      </c>
      <c r="E37" t="s">
        <v>64</v>
      </c>
      <c r="F37" t="s">
        <v>60</v>
      </c>
      <c r="G37" t="e">
        <f>NA()</f>
        <v>#N/A</v>
      </c>
      <c r="H37">
        <v>0.95</v>
      </c>
      <c r="I37">
        <v>5.53</v>
      </c>
      <c r="J37">
        <v>25.379285541062799</v>
      </c>
      <c r="K37">
        <f t="shared" si="1"/>
        <v>2.53792855410628E-3</v>
      </c>
      <c r="L37">
        <v>-1E-3</v>
      </c>
    </row>
    <row r="38" spans="1:12" x14ac:dyDescent="0.3">
      <c r="A38">
        <v>37</v>
      </c>
      <c r="B38" t="s">
        <v>57</v>
      </c>
      <c r="C38">
        <v>50</v>
      </c>
      <c r="D38">
        <v>1000</v>
      </c>
      <c r="E38" t="s">
        <v>64</v>
      </c>
      <c r="F38" t="s">
        <v>60</v>
      </c>
      <c r="G38" t="e">
        <f>NA()</f>
        <v>#N/A</v>
      </c>
      <c r="H38">
        <v>0.95</v>
      </c>
      <c r="I38">
        <v>5.577</v>
      </c>
      <c r="J38">
        <v>242.28780880548101</v>
      </c>
      <c r="K38">
        <f t="shared" si="1"/>
        <v>2.4228780880548102E-2</v>
      </c>
      <c r="L38">
        <v>-0.01</v>
      </c>
    </row>
    <row r="39" spans="1:12" x14ac:dyDescent="0.3">
      <c r="A39">
        <v>38</v>
      </c>
      <c r="B39" t="s">
        <v>57</v>
      </c>
      <c r="C39">
        <v>50</v>
      </c>
      <c r="D39">
        <v>1000</v>
      </c>
      <c r="E39" t="s">
        <v>64</v>
      </c>
      <c r="F39" t="s">
        <v>60</v>
      </c>
      <c r="G39" t="e">
        <f>NA()</f>
        <v>#N/A</v>
      </c>
      <c r="H39">
        <v>0.95</v>
      </c>
      <c r="I39">
        <v>5.7110000000000003</v>
      </c>
      <c r="J39">
        <v>2947.6560653382298</v>
      </c>
      <c r="K39">
        <f t="shared" si="1"/>
        <v>0.294765606533823</v>
      </c>
      <c r="L39">
        <v>-0.1</v>
      </c>
    </row>
    <row r="40" spans="1:12" x14ac:dyDescent="0.3">
      <c r="A40">
        <v>39</v>
      </c>
      <c r="B40" t="s">
        <v>57</v>
      </c>
      <c r="C40">
        <v>50</v>
      </c>
      <c r="D40">
        <v>1000</v>
      </c>
      <c r="E40" t="s">
        <v>64</v>
      </c>
      <c r="F40" t="s">
        <v>60</v>
      </c>
      <c r="G40" t="e">
        <f>NA()</f>
        <v>#N/A</v>
      </c>
      <c r="H40">
        <v>0.95</v>
      </c>
      <c r="I40">
        <v>5.3310000000000004</v>
      </c>
      <c r="J40">
        <v>6322.3059151003699</v>
      </c>
      <c r="K40">
        <f t="shared" si="1"/>
        <v>0.63223059151003702</v>
      </c>
      <c r="L40">
        <v>-0.2</v>
      </c>
    </row>
    <row r="41" spans="1:12" x14ac:dyDescent="0.3">
      <c r="A41">
        <v>40</v>
      </c>
      <c r="B41" t="s">
        <v>57</v>
      </c>
      <c r="C41">
        <v>50</v>
      </c>
      <c r="D41">
        <v>1000</v>
      </c>
      <c r="E41" t="s">
        <v>64</v>
      </c>
      <c r="F41" t="s">
        <v>60</v>
      </c>
      <c r="G41" t="e">
        <f>NA()</f>
        <v>#N/A</v>
      </c>
      <c r="H41">
        <v>0.95</v>
      </c>
      <c r="I41">
        <v>5.7560000000000002</v>
      </c>
      <c r="J41">
        <v>38684.548341419002</v>
      </c>
      <c r="K41">
        <f t="shared" si="1"/>
        <v>3.8684548341419003</v>
      </c>
      <c r="L41">
        <v>-0.5</v>
      </c>
    </row>
    <row r="42" spans="1:12" x14ac:dyDescent="0.3">
      <c r="A42">
        <v>41</v>
      </c>
      <c r="B42" t="s">
        <v>59</v>
      </c>
      <c r="C42">
        <v>50</v>
      </c>
      <c r="D42">
        <v>1000</v>
      </c>
      <c r="E42" t="s">
        <v>64</v>
      </c>
      <c r="F42" t="s">
        <v>60</v>
      </c>
      <c r="G42" t="e">
        <f>NA()</f>
        <v>#N/A</v>
      </c>
      <c r="H42">
        <v>0.95</v>
      </c>
      <c r="I42">
        <v>3.9430000000000001</v>
      </c>
      <c r="J42">
        <v>27.999413466008999</v>
      </c>
      <c r="K42">
        <f t="shared" si="1"/>
        <v>2.7999413466008997E-3</v>
      </c>
      <c r="L42">
        <v>-1E-3</v>
      </c>
    </row>
    <row r="43" spans="1:12" x14ac:dyDescent="0.3">
      <c r="A43">
        <v>42</v>
      </c>
      <c r="B43" t="s">
        <v>59</v>
      </c>
      <c r="C43">
        <v>50</v>
      </c>
      <c r="D43">
        <v>1000</v>
      </c>
      <c r="E43" t="s">
        <v>64</v>
      </c>
      <c r="F43" t="s">
        <v>60</v>
      </c>
      <c r="G43" t="e">
        <f>NA()</f>
        <v>#N/A</v>
      </c>
      <c r="H43">
        <v>0.95</v>
      </c>
      <c r="I43">
        <v>3.9430000000000001</v>
      </c>
      <c r="J43">
        <v>280.19485401116401</v>
      </c>
      <c r="K43">
        <f t="shared" si="1"/>
        <v>2.8019485401116401E-2</v>
      </c>
      <c r="L43">
        <v>-0.01</v>
      </c>
    </row>
    <row r="44" spans="1:12" x14ac:dyDescent="0.3">
      <c r="A44">
        <v>43</v>
      </c>
      <c r="B44" t="s">
        <v>59</v>
      </c>
      <c r="C44">
        <v>50</v>
      </c>
      <c r="D44">
        <v>1000</v>
      </c>
      <c r="E44" t="s">
        <v>64</v>
      </c>
      <c r="F44" t="s">
        <v>60</v>
      </c>
      <c r="G44" t="e">
        <f>NA()</f>
        <v>#N/A</v>
      </c>
      <c r="H44">
        <v>0.95</v>
      </c>
      <c r="I44">
        <v>3.9430000000000001</v>
      </c>
      <c r="J44">
        <v>3173.3328572697201</v>
      </c>
      <c r="K44">
        <f t="shared" si="1"/>
        <v>0.317333285726972</v>
      </c>
      <c r="L44">
        <v>-0.1</v>
      </c>
    </row>
    <row r="45" spans="1:12" x14ac:dyDescent="0.3">
      <c r="A45">
        <v>44</v>
      </c>
      <c r="B45" t="s">
        <v>59</v>
      </c>
      <c r="C45">
        <v>50</v>
      </c>
      <c r="D45">
        <v>1000</v>
      </c>
      <c r="E45" t="s">
        <v>64</v>
      </c>
      <c r="F45" t="s">
        <v>60</v>
      </c>
      <c r="G45" t="e">
        <f>NA()</f>
        <v>#N/A</v>
      </c>
      <c r="H45">
        <v>0.95</v>
      </c>
      <c r="I45">
        <v>3.9430000000000001</v>
      </c>
      <c r="J45">
        <v>8672.0690553827699</v>
      </c>
      <c r="K45">
        <f t="shared" si="1"/>
        <v>0.86720690553827695</v>
      </c>
      <c r="L45">
        <v>-0.2</v>
      </c>
    </row>
    <row r="46" spans="1:12" x14ac:dyDescent="0.3">
      <c r="A46">
        <v>45</v>
      </c>
      <c r="B46" t="s">
        <v>59</v>
      </c>
      <c r="C46">
        <v>50</v>
      </c>
      <c r="D46">
        <v>1000</v>
      </c>
      <c r="E46" t="s">
        <v>64</v>
      </c>
      <c r="F46" t="s">
        <v>60</v>
      </c>
      <c r="G46" t="e">
        <f>NA()</f>
        <v>#N/A</v>
      </c>
      <c r="H46">
        <v>0.95</v>
      </c>
      <c r="I46">
        <v>3.9430000000000001</v>
      </c>
      <c r="J46">
        <v>66217.161462100106</v>
      </c>
      <c r="K46">
        <f t="shared" si="1"/>
        <v>6.6217161462100105</v>
      </c>
      <c r="L46">
        <v>-0.5</v>
      </c>
    </row>
    <row r="47" spans="1:12" x14ac:dyDescent="0.3">
      <c r="A47">
        <v>46</v>
      </c>
      <c r="B47" t="s">
        <v>56</v>
      </c>
      <c r="C47">
        <v>50</v>
      </c>
      <c r="D47">
        <v>500</v>
      </c>
      <c r="E47" t="s">
        <v>65</v>
      </c>
      <c r="F47" t="s">
        <v>60</v>
      </c>
      <c r="G47">
        <v>0</v>
      </c>
      <c r="H47">
        <v>0.95</v>
      </c>
      <c r="I47">
        <v>4.7270000000000003</v>
      </c>
      <c r="J47">
        <v>26.5837994830543</v>
      </c>
      <c r="K47">
        <f>J47/10000</f>
        <v>2.6583799483054301E-3</v>
      </c>
      <c r="L47">
        <v>-1E-3</v>
      </c>
    </row>
    <row r="48" spans="1:12" x14ac:dyDescent="0.3">
      <c r="A48">
        <v>47</v>
      </c>
      <c r="B48" t="s">
        <v>56</v>
      </c>
      <c r="C48">
        <v>50</v>
      </c>
      <c r="D48">
        <v>500</v>
      </c>
      <c r="E48" t="s">
        <v>65</v>
      </c>
      <c r="F48" t="s">
        <v>60</v>
      </c>
      <c r="G48">
        <v>0</v>
      </c>
      <c r="H48">
        <v>0.95</v>
      </c>
      <c r="I48">
        <v>4.7270000000000003</v>
      </c>
      <c r="J48">
        <v>252.61880560705001</v>
      </c>
      <c r="K48">
        <f t="shared" ref="K48:K61" si="2">J48/10000</f>
        <v>2.5261880560705E-2</v>
      </c>
      <c r="L48">
        <v>-0.01</v>
      </c>
    </row>
    <row r="49" spans="1:18" x14ac:dyDescent="0.3">
      <c r="A49">
        <v>48</v>
      </c>
      <c r="B49" t="s">
        <v>56</v>
      </c>
      <c r="C49">
        <v>50</v>
      </c>
      <c r="D49">
        <v>500</v>
      </c>
      <c r="E49" t="s">
        <v>65</v>
      </c>
      <c r="F49" t="s">
        <v>60</v>
      </c>
      <c r="G49">
        <v>0</v>
      </c>
      <c r="H49">
        <v>0.95</v>
      </c>
      <c r="I49">
        <v>4.7270000000000003</v>
      </c>
      <c r="J49">
        <v>2749.96484306815</v>
      </c>
      <c r="K49">
        <f t="shared" si="2"/>
        <v>0.274996484306815</v>
      </c>
      <c r="L49">
        <v>-0.1</v>
      </c>
    </row>
    <row r="50" spans="1:18" x14ac:dyDescent="0.3">
      <c r="A50">
        <v>49</v>
      </c>
      <c r="B50" t="s">
        <v>56</v>
      </c>
      <c r="C50">
        <v>50</v>
      </c>
      <c r="D50">
        <v>500</v>
      </c>
      <c r="E50" t="s">
        <v>65</v>
      </c>
      <c r="F50" t="s">
        <v>60</v>
      </c>
      <c r="G50">
        <v>0</v>
      </c>
      <c r="H50">
        <v>0.95</v>
      </c>
      <c r="I50">
        <v>4.7270000000000003</v>
      </c>
      <c r="J50">
        <v>6609.5297502026197</v>
      </c>
      <c r="K50">
        <f t="shared" si="2"/>
        <v>0.66095297502026196</v>
      </c>
      <c r="L50">
        <v>-0.2</v>
      </c>
    </row>
    <row r="51" spans="1:18" x14ac:dyDescent="0.3">
      <c r="A51">
        <v>50</v>
      </c>
      <c r="B51" t="s">
        <v>56</v>
      </c>
      <c r="C51">
        <v>50</v>
      </c>
      <c r="D51">
        <v>500</v>
      </c>
      <c r="E51" t="s">
        <v>65</v>
      </c>
      <c r="F51" t="s">
        <v>60</v>
      </c>
      <c r="G51">
        <v>0</v>
      </c>
      <c r="H51">
        <v>0.95</v>
      </c>
      <c r="I51">
        <v>4.7270000000000003</v>
      </c>
      <c r="J51">
        <v>41467.142902883003</v>
      </c>
      <c r="K51">
        <f t="shared" si="2"/>
        <v>4.1467142902883003</v>
      </c>
      <c r="L51">
        <v>-0.5</v>
      </c>
    </row>
    <row r="52" spans="1:18" x14ac:dyDescent="0.3">
      <c r="A52">
        <v>51</v>
      </c>
      <c r="B52" t="s">
        <v>57</v>
      </c>
      <c r="C52">
        <v>50</v>
      </c>
      <c r="D52">
        <v>500</v>
      </c>
      <c r="E52" t="s">
        <v>65</v>
      </c>
      <c r="F52" t="s">
        <v>60</v>
      </c>
      <c r="G52" t="e">
        <f>NA()</f>
        <v>#N/A</v>
      </c>
      <c r="H52">
        <v>0.95</v>
      </c>
      <c r="I52">
        <v>12.452999999999999</v>
      </c>
      <c r="J52">
        <v>40.312089210839801</v>
      </c>
      <c r="K52">
        <f t="shared" si="2"/>
        <v>4.0312089210839805E-3</v>
      </c>
      <c r="L52">
        <v>-1E-3</v>
      </c>
    </row>
    <row r="53" spans="1:18" x14ac:dyDescent="0.3">
      <c r="A53">
        <v>52</v>
      </c>
      <c r="B53" t="s">
        <v>57</v>
      </c>
      <c r="C53">
        <v>50</v>
      </c>
      <c r="D53">
        <v>500</v>
      </c>
      <c r="E53" t="s">
        <v>65</v>
      </c>
      <c r="F53" t="s">
        <v>60</v>
      </c>
      <c r="G53" t="e">
        <f>NA()</f>
        <v>#N/A</v>
      </c>
      <c r="H53">
        <v>0.95</v>
      </c>
      <c r="I53">
        <v>12.33</v>
      </c>
      <c r="J53">
        <v>448.17085368310501</v>
      </c>
      <c r="K53">
        <f t="shared" si="2"/>
        <v>4.48170853683105E-2</v>
      </c>
      <c r="L53">
        <v>-0.01</v>
      </c>
    </row>
    <row r="54" spans="1:18" x14ac:dyDescent="0.3">
      <c r="A54">
        <v>53</v>
      </c>
      <c r="B54" t="s">
        <v>57</v>
      </c>
      <c r="C54">
        <v>50</v>
      </c>
      <c r="D54">
        <v>500</v>
      </c>
      <c r="E54" t="s">
        <v>65</v>
      </c>
      <c r="F54" t="s">
        <v>60</v>
      </c>
      <c r="G54" t="e">
        <f>NA()</f>
        <v>#N/A</v>
      </c>
      <c r="H54">
        <v>0.95</v>
      </c>
      <c r="I54">
        <v>12.452999999999999</v>
      </c>
      <c r="J54">
        <v>4522.5980139497296</v>
      </c>
      <c r="K54">
        <f t="shared" si="2"/>
        <v>0.45225980139497296</v>
      </c>
      <c r="L54">
        <v>-0.1</v>
      </c>
    </row>
    <row r="55" spans="1:18" x14ac:dyDescent="0.3">
      <c r="A55">
        <v>54</v>
      </c>
      <c r="B55" t="s">
        <v>57</v>
      </c>
      <c r="C55">
        <v>50</v>
      </c>
      <c r="D55">
        <v>500</v>
      </c>
      <c r="E55" t="s">
        <v>65</v>
      </c>
      <c r="F55" t="s">
        <v>60</v>
      </c>
      <c r="G55" t="e">
        <f>NA()</f>
        <v>#N/A</v>
      </c>
      <c r="H55">
        <v>0.95</v>
      </c>
      <c r="I55">
        <v>12.21</v>
      </c>
      <c r="J55">
        <v>11212.7913197136</v>
      </c>
      <c r="K55">
        <f t="shared" si="2"/>
        <v>1.12127913197136</v>
      </c>
      <c r="L55">
        <v>-0.2</v>
      </c>
    </row>
    <row r="56" spans="1:18" x14ac:dyDescent="0.3">
      <c r="A56">
        <v>55</v>
      </c>
      <c r="B56" t="s">
        <v>57</v>
      </c>
      <c r="C56">
        <v>50</v>
      </c>
      <c r="D56">
        <v>500</v>
      </c>
      <c r="E56" t="s">
        <v>65</v>
      </c>
      <c r="F56" t="s">
        <v>60</v>
      </c>
      <c r="G56" t="e">
        <f>NA()</f>
        <v>#N/A</v>
      </c>
      <c r="H56">
        <v>0.95</v>
      </c>
      <c r="I56">
        <v>12.159000000000001</v>
      </c>
      <c r="J56">
        <v>57842.519969197601</v>
      </c>
      <c r="K56">
        <f t="shared" si="2"/>
        <v>5.7842519969197603</v>
      </c>
      <c r="L56">
        <v>-0.5</v>
      </c>
    </row>
    <row r="57" spans="1:18" x14ac:dyDescent="0.3">
      <c r="A57">
        <v>56</v>
      </c>
      <c r="B57" t="s">
        <v>59</v>
      </c>
      <c r="C57">
        <v>50</v>
      </c>
      <c r="D57">
        <v>500</v>
      </c>
      <c r="E57" t="s">
        <v>65</v>
      </c>
      <c r="F57" t="s">
        <v>60</v>
      </c>
      <c r="G57" t="e">
        <f>NA()</f>
        <v>#N/A</v>
      </c>
      <c r="H57">
        <v>0.95</v>
      </c>
      <c r="I57">
        <v>21.948</v>
      </c>
      <c r="J57">
        <v>146.84511671725301</v>
      </c>
      <c r="K57">
        <f t="shared" si="2"/>
        <v>1.4684511671725301E-2</v>
      </c>
      <c r="L57">
        <v>-1E-3</v>
      </c>
    </row>
    <row r="58" spans="1:18" x14ac:dyDescent="0.3">
      <c r="A58">
        <v>57</v>
      </c>
      <c r="B58" t="s">
        <v>59</v>
      </c>
      <c r="C58">
        <v>50</v>
      </c>
      <c r="D58">
        <v>500</v>
      </c>
      <c r="E58" t="s">
        <v>65</v>
      </c>
      <c r="F58" t="s">
        <v>60</v>
      </c>
      <c r="G58" t="e">
        <f>NA()</f>
        <v>#N/A</v>
      </c>
      <c r="H58">
        <v>0.95</v>
      </c>
      <c r="I58">
        <v>21.948</v>
      </c>
      <c r="J58">
        <v>1472.6873939904399</v>
      </c>
      <c r="K58">
        <f t="shared" si="2"/>
        <v>0.147268739399044</v>
      </c>
      <c r="L58">
        <v>-0.01</v>
      </c>
      <c r="O58" t="s">
        <v>69</v>
      </c>
      <c r="P58" t="s">
        <v>68</v>
      </c>
      <c r="Q58" t="s">
        <v>67</v>
      </c>
    </row>
    <row r="59" spans="1:18" x14ac:dyDescent="0.3">
      <c r="A59">
        <v>58</v>
      </c>
      <c r="B59" t="s">
        <v>59</v>
      </c>
      <c r="C59">
        <v>50</v>
      </c>
      <c r="D59">
        <v>500</v>
      </c>
      <c r="E59" t="s">
        <v>65</v>
      </c>
      <c r="F59" t="s">
        <v>60</v>
      </c>
      <c r="G59" t="e">
        <f>NA()</f>
        <v>#N/A</v>
      </c>
      <c r="H59">
        <v>0.95</v>
      </c>
      <c r="I59">
        <v>21.948</v>
      </c>
      <c r="J59">
        <v>15434.1190033319</v>
      </c>
      <c r="K59">
        <f t="shared" si="2"/>
        <v>1.5434119003331901</v>
      </c>
      <c r="L59">
        <v>-0.1</v>
      </c>
      <c r="O59">
        <v>250</v>
      </c>
      <c r="P59">
        <v>301.67</v>
      </c>
      <c r="Q59">
        <v>311.97000000000003</v>
      </c>
      <c r="R59">
        <v>7.7216925273750805</v>
      </c>
    </row>
    <row r="60" spans="1:18" x14ac:dyDescent="0.3">
      <c r="A60">
        <v>59</v>
      </c>
      <c r="B60" t="s">
        <v>59</v>
      </c>
      <c r="C60">
        <v>50</v>
      </c>
      <c r="D60">
        <v>500</v>
      </c>
      <c r="E60" t="s">
        <v>65</v>
      </c>
      <c r="F60" t="s">
        <v>60</v>
      </c>
      <c r="G60" t="e">
        <f>NA()</f>
        <v>#N/A</v>
      </c>
      <c r="H60">
        <v>0.95</v>
      </c>
      <c r="I60">
        <v>21.948</v>
      </c>
      <c r="J60">
        <v>35509.052833409201</v>
      </c>
      <c r="K60">
        <f t="shared" si="2"/>
        <v>3.5509052833409203</v>
      </c>
      <c r="L60">
        <v>-0.2</v>
      </c>
      <c r="O60">
        <v>500</v>
      </c>
      <c r="P60">
        <v>402.43</v>
      </c>
      <c r="Q60">
        <v>444.55</v>
      </c>
      <c r="R60">
        <v>4.1467142902883003</v>
      </c>
    </row>
    <row r="61" spans="1:18" x14ac:dyDescent="0.3">
      <c r="A61">
        <v>60</v>
      </c>
      <c r="B61" t="s">
        <v>59</v>
      </c>
      <c r="C61">
        <v>50</v>
      </c>
      <c r="D61">
        <v>500</v>
      </c>
      <c r="E61" t="s">
        <v>65</v>
      </c>
      <c r="F61" t="s">
        <v>60</v>
      </c>
      <c r="G61" t="e">
        <f>NA()</f>
        <v>#N/A</v>
      </c>
      <c r="H61">
        <v>0.95</v>
      </c>
      <c r="I61">
        <v>21.948</v>
      </c>
      <c r="J61">
        <v>200905.05851506599</v>
      </c>
      <c r="K61">
        <f t="shared" si="2"/>
        <v>20.090505851506599</v>
      </c>
      <c r="L61">
        <v>-0.5</v>
      </c>
      <c r="O61">
        <v>750</v>
      </c>
      <c r="P61">
        <v>433.19</v>
      </c>
      <c r="Q61">
        <v>523.95000000000005</v>
      </c>
      <c r="R61">
        <v>2.7179470519848099</v>
      </c>
    </row>
    <row r="62" spans="1:18" x14ac:dyDescent="0.3">
      <c r="A62">
        <v>61</v>
      </c>
      <c r="B62" t="s">
        <v>56</v>
      </c>
      <c r="C62">
        <v>50</v>
      </c>
      <c r="D62">
        <v>250</v>
      </c>
      <c r="E62" t="s">
        <v>65</v>
      </c>
      <c r="F62" t="s">
        <v>60</v>
      </c>
      <c r="G62">
        <v>0</v>
      </c>
      <c r="H62">
        <v>0.95</v>
      </c>
      <c r="I62">
        <v>18.765000000000001</v>
      </c>
      <c r="J62">
        <v>77216.925273750807</v>
      </c>
      <c r="K62">
        <f t="shared" ref="K62:K67" si="3">J62/10000</f>
        <v>7.7216925273750805</v>
      </c>
      <c r="L62">
        <v>-0.5</v>
      </c>
      <c r="O62">
        <v>1000</v>
      </c>
      <c r="P62">
        <v>475.03</v>
      </c>
      <c r="Q62">
        <v>600.58000000000004</v>
      </c>
      <c r="R62">
        <v>2.0246142186029599</v>
      </c>
    </row>
    <row r="63" spans="1:18" x14ac:dyDescent="0.3">
      <c r="A63">
        <v>62</v>
      </c>
      <c r="B63" t="s">
        <v>56</v>
      </c>
      <c r="C63">
        <v>50</v>
      </c>
      <c r="D63">
        <v>750</v>
      </c>
      <c r="E63" t="s">
        <v>65</v>
      </c>
      <c r="F63" t="s">
        <v>60</v>
      </c>
      <c r="G63">
        <v>0</v>
      </c>
      <c r="H63">
        <v>0.95</v>
      </c>
      <c r="I63">
        <v>2.09</v>
      </c>
      <c r="J63">
        <v>27179.470519848099</v>
      </c>
      <c r="K63">
        <f t="shared" si="3"/>
        <v>2.7179470519848099</v>
      </c>
      <c r="L63">
        <v>-0.5</v>
      </c>
      <c r="O63">
        <v>1250</v>
      </c>
      <c r="P63">
        <v>484.2</v>
      </c>
      <c r="Q63">
        <v>630.12</v>
      </c>
      <c r="R63">
        <v>1.4415389607481099</v>
      </c>
    </row>
    <row r="64" spans="1:18" x14ac:dyDescent="0.3">
      <c r="A64">
        <v>63</v>
      </c>
      <c r="B64" t="s">
        <v>56</v>
      </c>
      <c r="C64">
        <v>50</v>
      </c>
      <c r="D64">
        <v>1250</v>
      </c>
      <c r="E64" t="s">
        <v>65</v>
      </c>
      <c r="F64" t="s">
        <v>60</v>
      </c>
      <c r="G64">
        <v>0</v>
      </c>
      <c r="H64">
        <v>0.95</v>
      </c>
      <c r="I64">
        <v>0.72199999999999998</v>
      </c>
      <c r="J64">
        <v>14415.3896074811</v>
      </c>
      <c r="K64">
        <f t="shared" si="3"/>
        <v>1.4415389607481099</v>
      </c>
      <c r="L64">
        <v>-0.5</v>
      </c>
    </row>
    <row r="65" spans="1:12" x14ac:dyDescent="0.3">
      <c r="A65">
        <v>64</v>
      </c>
      <c r="B65" t="s">
        <v>56</v>
      </c>
      <c r="C65">
        <v>50</v>
      </c>
      <c r="D65">
        <v>500</v>
      </c>
      <c r="E65" t="s">
        <v>65</v>
      </c>
      <c r="F65" t="s">
        <v>60</v>
      </c>
      <c r="G65">
        <v>0</v>
      </c>
      <c r="H65">
        <v>0.95</v>
      </c>
      <c r="I65">
        <v>4.6970000000000001</v>
      </c>
      <c r="J65">
        <v>277.18858713567897</v>
      </c>
      <c r="K65">
        <f t="shared" si="3"/>
        <v>2.7718858713567898E-2</v>
      </c>
      <c r="L65">
        <v>-0.01</v>
      </c>
    </row>
    <row r="66" spans="1:12" x14ac:dyDescent="0.3">
      <c r="A66">
        <v>65</v>
      </c>
      <c r="B66" t="s">
        <v>56</v>
      </c>
      <c r="C66">
        <v>50</v>
      </c>
      <c r="D66">
        <v>500</v>
      </c>
      <c r="E66" t="s">
        <v>65</v>
      </c>
      <c r="F66" t="s">
        <v>60</v>
      </c>
      <c r="G66">
        <v>0</v>
      </c>
      <c r="H66">
        <v>0.95</v>
      </c>
      <c r="I66">
        <v>4.6970000000000001</v>
      </c>
      <c r="J66">
        <v>2838.7132830403698</v>
      </c>
      <c r="K66">
        <f t="shared" si="3"/>
        <v>0.283871328304037</v>
      </c>
      <c r="L66">
        <v>-0.1</v>
      </c>
    </row>
    <row r="67" spans="1:12" x14ac:dyDescent="0.3">
      <c r="A67">
        <v>66</v>
      </c>
      <c r="B67" t="s">
        <v>56</v>
      </c>
      <c r="C67">
        <v>50</v>
      </c>
      <c r="D67">
        <v>500</v>
      </c>
      <c r="E67" t="s">
        <v>65</v>
      </c>
      <c r="F67" t="s">
        <v>60</v>
      </c>
      <c r="G67">
        <v>0</v>
      </c>
      <c r="H67">
        <v>0.95</v>
      </c>
      <c r="I67">
        <v>4.6970000000000001</v>
      </c>
      <c r="J67">
        <v>6469.0034406893601</v>
      </c>
      <c r="K67">
        <f t="shared" si="3"/>
        <v>0.64690034406893604</v>
      </c>
      <c r="L67">
        <v>-0.2</v>
      </c>
    </row>
    <row r="68" spans="1:12" x14ac:dyDescent="0.3">
      <c r="A68">
        <v>67</v>
      </c>
      <c r="B68" t="s">
        <v>56</v>
      </c>
      <c r="C68">
        <v>50</v>
      </c>
      <c r="D68">
        <v>500</v>
      </c>
      <c r="E68" t="s">
        <v>65</v>
      </c>
      <c r="F68" t="s">
        <v>60</v>
      </c>
      <c r="G68">
        <v>0</v>
      </c>
      <c r="H68">
        <v>0.95</v>
      </c>
      <c r="I68">
        <v>4.6970000000000001</v>
      </c>
      <c r="J68">
        <v>41339.520184823603</v>
      </c>
      <c r="K68">
        <f t="shared" ref="K68:K76" si="4">J68/10000</f>
        <v>4.1339520184823604</v>
      </c>
      <c r="L68">
        <v>-0.5</v>
      </c>
    </row>
    <row r="69" spans="1:12" x14ac:dyDescent="0.3">
      <c r="A69">
        <v>68</v>
      </c>
      <c r="B69" t="s">
        <v>56</v>
      </c>
      <c r="C69">
        <v>50</v>
      </c>
      <c r="D69">
        <v>500</v>
      </c>
      <c r="E69" t="s">
        <v>65</v>
      </c>
      <c r="F69" t="s">
        <v>60</v>
      </c>
      <c r="G69">
        <v>0.5</v>
      </c>
      <c r="H69">
        <v>0.95</v>
      </c>
      <c r="I69">
        <v>4.2720000000000002</v>
      </c>
      <c r="J69">
        <v>90.237302471240696</v>
      </c>
      <c r="K69">
        <f t="shared" si="4"/>
        <v>9.0237302471240701E-3</v>
      </c>
      <c r="L69">
        <v>-0.01</v>
      </c>
    </row>
    <row r="70" spans="1:12" x14ac:dyDescent="0.3">
      <c r="A70">
        <v>69</v>
      </c>
      <c r="B70" t="s">
        <v>56</v>
      </c>
      <c r="C70">
        <v>50</v>
      </c>
      <c r="D70">
        <v>500</v>
      </c>
      <c r="E70" t="s">
        <v>65</v>
      </c>
      <c r="F70" t="s">
        <v>60</v>
      </c>
      <c r="G70">
        <v>0.5</v>
      </c>
      <c r="H70">
        <v>0.95</v>
      </c>
      <c r="I70">
        <v>4.2720000000000002</v>
      </c>
      <c r="J70">
        <v>920.77661774475905</v>
      </c>
      <c r="K70">
        <f t="shared" si="4"/>
        <v>9.2077661774475905E-2</v>
      </c>
      <c r="L70">
        <v>-0.1</v>
      </c>
    </row>
    <row r="71" spans="1:12" x14ac:dyDescent="0.3">
      <c r="A71">
        <v>70</v>
      </c>
      <c r="B71" t="s">
        <v>56</v>
      </c>
      <c r="C71">
        <v>50</v>
      </c>
      <c r="D71">
        <v>500</v>
      </c>
      <c r="E71" t="s">
        <v>65</v>
      </c>
      <c r="F71" t="s">
        <v>60</v>
      </c>
      <c r="G71">
        <v>0.5</v>
      </c>
      <c r="H71">
        <v>0.95</v>
      </c>
      <c r="I71">
        <v>4.2720000000000002</v>
      </c>
      <c r="J71">
        <v>2197.1583089354499</v>
      </c>
      <c r="K71">
        <f t="shared" si="4"/>
        <v>0.21971583089354499</v>
      </c>
      <c r="L71">
        <v>-0.2</v>
      </c>
    </row>
    <row r="72" spans="1:12" x14ac:dyDescent="0.3">
      <c r="A72">
        <v>71</v>
      </c>
      <c r="B72" t="s">
        <v>56</v>
      </c>
      <c r="C72">
        <v>50</v>
      </c>
      <c r="D72">
        <v>500</v>
      </c>
      <c r="E72" t="s">
        <v>65</v>
      </c>
      <c r="F72" t="s">
        <v>60</v>
      </c>
      <c r="G72">
        <v>0.5</v>
      </c>
      <c r="H72">
        <v>0.95</v>
      </c>
      <c r="I72">
        <v>4.2720000000000002</v>
      </c>
      <c r="J72">
        <v>14874.407286559101</v>
      </c>
      <c r="K72">
        <f t="shared" si="4"/>
        <v>1.4874407286559101</v>
      </c>
      <c r="L72">
        <v>-0.5</v>
      </c>
    </row>
    <row r="73" spans="1:12" x14ac:dyDescent="0.3">
      <c r="A73">
        <v>72</v>
      </c>
      <c r="B73" t="s">
        <v>56</v>
      </c>
      <c r="C73">
        <v>50</v>
      </c>
      <c r="D73">
        <v>500</v>
      </c>
      <c r="E73" t="s">
        <v>65</v>
      </c>
      <c r="F73" t="s">
        <v>60</v>
      </c>
      <c r="G73">
        <v>0.66</v>
      </c>
      <c r="H73">
        <v>0.95</v>
      </c>
      <c r="I73">
        <v>3.7629999999999999</v>
      </c>
      <c r="J73">
        <v>20.806224776494499</v>
      </c>
      <c r="K73">
        <f t="shared" si="4"/>
        <v>2.0806224776494498E-3</v>
      </c>
      <c r="L73">
        <v>-0.01</v>
      </c>
    </row>
    <row r="74" spans="1:12" x14ac:dyDescent="0.3">
      <c r="A74">
        <v>73</v>
      </c>
      <c r="B74" t="s">
        <v>56</v>
      </c>
      <c r="C74">
        <v>50</v>
      </c>
      <c r="D74">
        <v>500</v>
      </c>
      <c r="E74" t="s">
        <v>65</v>
      </c>
      <c r="F74" t="s">
        <v>60</v>
      </c>
      <c r="G74">
        <v>0.66</v>
      </c>
      <c r="H74">
        <v>0.95</v>
      </c>
      <c r="I74">
        <v>3.7629999999999999</v>
      </c>
      <c r="J74">
        <v>218.57313589361499</v>
      </c>
      <c r="K74">
        <f t="shared" si="4"/>
        <v>2.18573135893615E-2</v>
      </c>
      <c r="L74">
        <v>-0.1</v>
      </c>
    </row>
    <row r="75" spans="1:12" x14ac:dyDescent="0.3">
      <c r="A75">
        <v>74</v>
      </c>
      <c r="B75" t="s">
        <v>56</v>
      </c>
      <c r="C75">
        <v>50</v>
      </c>
      <c r="D75">
        <v>500</v>
      </c>
      <c r="E75" t="s">
        <v>65</v>
      </c>
      <c r="F75" t="s">
        <v>60</v>
      </c>
      <c r="G75">
        <v>0.66</v>
      </c>
      <c r="H75">
        <v>0.95</v>
      </c>
      <c r="I75">
        <v>3.7629999999999999</v>
      </c>
      <c r="J75">
        <v>494.81216726679099</v>
      </c>
      <c r="K75">
        <f t="shared" si="4"/>
        <v>4.94812167266791E-2</v>
      </c>
      <c r="L75">
        <v>-0.2</v>
      </c>
    </row>
    <row r="76" spans="1:12" x14ac:dyDescent="0.3">
      <c r="A76">
        <v>75</v>
      </c>
      <c r="B76" t="s">
        <v>56</v>
      </c>
      <c r="C76">
        <v>50</v>
      </c>
      <c r="D76">
        <v>500</v>
      </c>
      <c r="E76" t="s">
        <v>65</v>
      </c>
      <c r="F76" t="s">
        <v>60</v>
      </c>
      <c r="G76">
        <v>0.66</v>
      </c>
      <c r="H76">
        <v>0.95</v>
      </c>
      <c r="I76">
        <v>3.7629999999999999</v>
      </c>
      <c r="J76">
        <v>3033.8328110809098</v>
      </c>
      <c r="K76">
        <f t="shared" si="4"/>
        <v>0.30338328110809099</v>
      </c>
      <c r="L76">
        <v>-0.5</v>
      </c>
    </row>
    <row r="77" spans="1:12" x14ac:dyDescent="0.3">
      <c r="A77">
        <v>76</v>
      </c>
      <c r="B77" t="s">
        <v>56</v>
      </c>
      <c r="C77">
        <v>50</v>
      </c>
      <c r="D77">
        <v>500</v>
      </c>
      <c r="E77" t="s">
        <v>65</v>
      </c>
      <c r="F77" t="s">
        <v>60</v>
      </c>
      <c r="G77">
        <v>-0.6</v>
      </c>
      <c r="H77">
        <v>0.95</v>
      </c>
      <c r="I77">
        <v>4.0289999999999999</v>
      </c>
      <c r="J77">
        <v>51453.5646238177</v>
      </c>
      <c r="K77">
        <f t="shared" ref="K77:K82" si="5">J77/10000</f>
        <v>5.1453564623817698</v>
      </c>
      <c r="L77">
        <v>-0.5</v>
      </c>
    </row>
    <row r="78" spans="1:12" x14ac:dyDescent="0.3">
      <c r="A78">
        <v>77</v>
      </c>
      <c r="B78" t="s">
        <v>56</v>
      </c>
      <c r="C78">
        <v>50</v>
      </c>
      <c r="D78">
        <v>500</v>
      </c>
      <c r="E78" t="s">
        <v>65</v>
      </c>
      <c r="F78" t="s">
        <v>60</v>
      </c>
      <c r="G78">
        <v>-0.4</v>
      </c>
      <c r="H78">
        <v>0.95</v>
      </c>
      <c r="I78">
        <v>4.4240000000000004</v>
      </c>
      <c r="J78">
        <v>53085.374645212098</v>
      </c>
      <c r="K78">
        <f t="shared" si="5"/>
        <v>5.3085374645212093</v>
      </c>
      <c r="L78">
        <v>-0.5</v>
      </c>
    </row>
    <row r="79" spans="1:12" x14ac:dyDescent="0.3">
      <c r="A79">
        <v>78</v>
      </c>
      <c r="B79" t="s">
        <v>56</v>
      </c>
      <c r="C79">
        <v>50</v>
      </c>
      <c r="D79">
        <v>500</v>
      </c>
      <c r="E79" t="s">
        <v>65</v>
      </c>
      <c r="F79" t="s">
        <v>60</v>
      </c>
      <c r="G79">
        <v>-0.2</v>
      </c>
      <c r="H79">
        <v>0.95</v>
      </c>
      <c r="I79">
        <v>4.625</v>
      </c>
      <c r="J79">
        <v>48833.898927020302</v>
      </c>
      <c r="K79">
        <f t="shared" si="5"/>
        <v>4.8833898927020298</v>
      </c>
      <c r="L79">
        <v>-0.5</v>
      </c>
    </row>
    <row r="80" spans="1:12" x14ac:dyDescent="0.3">
      <c r="A80">
        <v>79</v>
      </c>
      <c r="B80" t="s">
        <v>56</v>
      </c>
      <c r="C80">
        <v>50</v>
      </c>
      <c r="D80">
        <v>500</v>
      </c>
      <c r="E80" t="s">
        <v>65</v>
      </c>
      <c r="F80" t="s">
        <v>60</v>
      </c>
      <c r="G80">
        <v>0.2</v>
      </c>
      <c r="H80">
        <v>0.95</v>
      </c>
      <c r="I80">
        <v>4.62</v>
      </c>
      <c r="J80">
        <v>31590.943414174701</v>
      </c>
      <c r="K80">
        <f t="shared" si="5"/>
        <v>3.1590943414174699</v>
      </c>
      <c r="L80">
        <v>-0.5</v>
      </c>
    </row>
    <row r="81" spans="1:13" x14ac:dyDescent="0.3">
      <c r="A81">
        <v>80</v>
      </c>
      <c r="B81" t="s">
        <v>56</v>
      </c>
      <c r="C81">
        <v>50</v>
      </c>
      <c r="D81">
        <v>500</v>
      </c>
      <c r="E81" t="s">
        <v>65</v>
      </c>
      <c r="F81" t="s">
        <v>60</v>
      </c>
      <c r="G81">
        <v>0.4</v>
      </c>
      <c r="H81">
        <v>0.95</v>
      </c>
      <c r="I81">
        <v>4.4320000000000004</v>
      </c>
      <c r="J81">
        <v>20649.8734106267</v>
      </c>
      <c r="K81">
        <f t="shared" si="5"/>
        <v>2.06498734106267</v>
      </c>
      <c r="L81">
        <v>-0.5</v>
      </c>
    </row>
    <row r="82" spans="1:13" x14ac:dyDescent="0.3">
      <c r="A82">
        <v>81</v>
      </c>
      <c r="B82" t="s">
        <v>56</v>
      </c>
      <c r="C82">
        <v>50</v>
      </c>
      <c r="D82">
        <v>500</v>
      </c>
      <c r="E82" t="s">
        <v>65</v>
      </c>
      <c r="F82" t="s">
        <v>60</v>
      </c>
      <c r="G82">
        <v>0.6</v>
      </c>
      <c r="H82">
        <v>0.95</v>
      </c>
      <c r="I82">
        <v>4.008</v>
      </c>
      <c r="J82">
        <v>8112.01492316651</v>
      </c>
      <c r="K82">
        <f t="shared" si="5"/>
        <v>0.81120149231665095</v>
      </c>
      <c r="L82">
        <v>-0.5</v>
      </c>
    </row>
    <row r="83" spans="1:13" x14ac:dyDescent="0.3">
      <c r="A83">
        <v>82</v>
      </c>
      <c r="B83" t="s">
        <v>56</v>
      </c>
      <c r="C83">
        <v>50</v>
      </c>
      <c r="D83">
        <v>500</v>
      </c>
      <c r="E83" t="s">
        <v>70</v>
      </c>
      <c r="F83" t="s">
        <v>60</v>
      </c>
      <c r="G83">
        <v>0</v>
      </c>
      <c r="H83">
        <v>0.95</v>
      </c>
      <c r="I83">
        <v>4.53</v>
      </c>
      <c r="J83">
        <v>38899.267172421001</v>
      </c>
      <c r="K83">
        <f>J83/10000</f>
        <v>3.8899267172420999</v>
      </c>
      <c r="L83">
        <v>-0.5</v>
      </c>
    </row>
    <row r="84" spans="1:13" x14ac:dyDescent="0.3">
      <c r="A84">
        <v>83</v>
      </c>
      <c r="B84" t="s">
        <v>56</v>
      </c>
      <c r="C84">
        <v>25</v>
      </c>
      <c r="D84">
        <v>500</v>
      </c>
      <c r="E84" t="s">
        <v>70</v>
      </c>
      <c r="F84" t="s">
        <v>60</v>
      </c>
      <c r="G84">
        <v>0</v>
      </c>
      <c r="H84">
        <v>0.95</v>
      </c>
      <c r="I84">
        <v>4.6340000000000003</v>
      </c>
      <c r="J84">
        <v>46264.503687510303</v>
      </c>
      <c r="K84">
        <f>J84/10000</f>
        <v>4.6264503687510299</v>
      </c>
      <c r="L84">
        <v>-0.5</v>
      </c>
      <c r="M84" t="s">
        <v>76</v>
      </c>
    </row>
    <row r="85" spans="1:13" x14ac:dyDescent="0.3">
      <c r="A85">
        <v>84</v>
      </c>
      <c r="B85" t="s">
        <v>56</v>
      </c>
      <c r="C85">
        <v>50</v>
      </c>
      <c r="D85">
        <v>500</v>
      </c>
      <c r="E85" t="s">
        <v>70</v>
      </c>
      <c r="F85" t="s">
        <v>60</v>
      </c>
      <c r="G85">
        <v>0</v>
      </c>
      <c r="H85">
        <v>0.95</v>
      </c>
      <c r="I85">
        <v>4.4530000000000003</v>
      </c>
      <c r="J85">
        <v>39644.723252098898</v>
      </c>
      <c r="K85">
        <f t="shared" ref="K85:K86" si="6">J85/10000</f>
        <v>3.9644723252098899</v>
      </c>
      <c r="L85">
        <v>-0.5</v>
      </c>
    </row>
    <row r="86" spans="1:13" x14ac:dyDescent="0.3">
      <c r="A86">
        <v>85</v>
      </c>
      <c r="B86" t="s">
        <v>56</v>
      </c>
      <c r="C86">
        <v>25</v>
      </c>
      <c r="D86">
        <v>500</v>
      </c>
      <c r="E86" t="s">
        <v>70</v>
      </c>
      <c r="F86" t="s">
        <v>60</v>
      </c>
      <c r="G86">
        <v>0</v>
      </c>
      <c r="H86">
        <v>0.95</v>
      </c>
      <c r="I86">
        <v>4.5039999999999996</v>
      </c>
      <c r="J86">
        <v>47745.667801994001</v>
      </c>
      <c r="K86">
        <f t="shared" si="6"/>
        <v>4.7745667801994003</v>
      </c>
      <c r="L86">
        <v>-0.5</v>
      </c>
      <c r="M86" t="s">
        <v>75</v>
      </c>
    </row>
    <row r="87" spans="1:13" x14ac:dyDescent="0.3">
      <c r="A87">
        <v>86</v>
      </c>
      <c r="B87" t="s">
        <v>56</v>
      </c>
      <c r="C87">
        <v>25</v>
      </c>
      <c r="D87">
        <v>500</v>
      </c>
      <c r="E87" t="s">
        <v>72</v>
      </c>
      <c r="F87" t="s">
        <v>60</v>
      </c>
      <c r="G87">
        <v>0</v>
      </c>
      <c r="H87">
        <v>0.95</v>
      </c>
      <c r="I87">
        <v>4.8170000000000002</v>
      </c>
      <c r="J87">
        <v>42027.141222433202</v>
      </c>
      <c r="K87">
        <f>J87/10000</f>
        <v>4.2027141222433197</v>
      </c>
      <c r="L87">
        <v>-0.5</v>
      </c>
    </row>
    <row r="88" spans="1:13" x14ac:dyDescent="0.3">
      <c r="A88">
        <v>87</v>
      </c>
      <c r="B88" t="s">
        <v>56</v>
      </c>
      <c r="C88">
        <v>50</v>
      </c>
      <c r="D88">
        <v>500</v>
      </c>
      <c r="E88" t="s">
        <v>72</v>
      </c>
      <c r="F88" t="s">
        <v>60</v>
      </c>
      <c r="G88">
        <v>0</v>
      </c>
      <c r="H88">
        <v>0.95</v>
      </c>
      <c r="I88">
        <v>4.7649999999999997</v>
      </c>
      <c r="J88">
        <v>40020.7055442196</v>
      </c>
      <c r="K88">
        <f>J88/10000</f>
        <v>4.0020705544219597</v>
      </c>
      <c r="L88">
        <v>-0.5</v>
      </c>
      <c r="M88" t="s">
        <v>73</v>
      </c>
    </row>
    <row r="89" spans="1:13" x14ac:dyDescent="0.3">
      <c r="A89">
        <v>88</v>
      </c>
      <c r="B89" t="s">
        <v>56</v>
      </c>
      <c r="C89">
        <v>100</v>
      </c>
      <c r="D89">
        <v>500</v>
      </c>
      <c r="E89" t="s">
        <v>72</v>
      </c>
      <c r="F89" t="s">
        <v>60</v>
      </c>
      <c r="G89">
        <v>0</v>
      </c>
      <c r="H89">
        <v>0.95</v>
      </c>
      <c r="I89">
        <v>4.32</v>
      </c>
      <c r="J89">
        <v>34450.894929877002</v>
      </c>
      <c r="K89">
        <f>J89/10000</f>
        <v>3.4450894929877003</v>
      </c>
      <c r="L89">
        <v>-0.5</v>
      </c>
      <c r="M89" t="s">
        <v>74</v>
      </c>
    </row>
    <row r="90" spans="1:13" x14ac:dyDescent="0.3">
      <c r="A90">
        <v>89</v>
      </c>
      <c r="B90" t="s">
        <v>56</v>
      </c>
      <c r="C90">
        <v>200</v>
      </c>
      <c r="D90">
        <v>500</v>
      </c>
      <c r="E90" t="s">
        <v>72</v>
      </c>
      <c r="F90" t="s">
        <v>60</v>
      </c>
      <c r="G90">
        <v>0</v>
      </c>
      <c r="H90">
        <v>0.95</v>
      </c>
      <c r="I90">
        <v>3.2280000000000002</v>
      </c>
      <c r="J90">
        <v>24336.582383460202</v>
      </c>
      <c r="K90">
        <f>J90/10000</f>
        <v>2.4336582383460201</v>
      </c>
      <c r="L90">
        <v>-0.5</v>
      </c>
      <c r="M90" t="s">
        <v>77</v>
      </c>
    </row>
    <row r="91" spans="1:13" x14ac:dyDescent="0.3">
      <c r="A91">
        <v>90</v>
      </c>
      <c r="B91" t="s">
        <v>56</v>
      </c>
      <c r="C91">
        <v>50</v>
      </c>
      <c r="D91">
        <v>500</v>
      </c>
      <c r="E91" t="s">
        <v>65</v>
      </c>
      <c r="F91" t="s">
        <v>79</v>
      </c>
      <c r="G91">
        <v>0</v>
      </c>
      <c r="H91">
        <v>0.97</v>
      </c>
      <c r="I91">
        <v>4.7469999999999999</v>
      </c>
      <c r="J91">
        <v>1516.3646717262</v>
      </c>
      <c r="K91">
        <f t="shared" ref="K91:K92" si="7">J91/10000</f>
        <v>0.15163646717262</v>
      </c>
      <c r="L91">
        <v>-0.01</v>
      </c>
      <c r="M91" t="s">
        <v>78</v>
      </c>
    </row>
    <row r="92" spans="1:13" x14ac:dyDescent="0.3">
      <c r="A92">
        <v>91</v>
      </c>
      <c r="B92" t="s">
        <v>56</v>
      </c>
      <c r="C92">
        <v>50</v>
      </c>
      <c r="D92">
        <v>500</v>
      </c>
      <c r="E92" t="s">
        <v>65</v>
      </c>
      <c r="F92" t="s">
        <v>79</v>
      </c>
      <c r="G92">
        <v>0</v>
      </c>
      <c r="H92">
        <v>0.97</v>
      </c>
      <c r="I92">
        <v>4.7469999999999999</v>
      </c>
      <c r="J92">
        <v>7661.5968283286302</v>
      </c>
      <c r="K92">
        <f t="shared" si="7"/>
        <v>0.76615968283286306</v>
      </c>
      <c r="L92">
        <v>-0.05</v>
      </c>
      <c r="M92" t="s">
        <v>78</v>
      </c>
    </row>
    <row r="93" spans="1:13" x14ac:dyDescent="0.3">
      <c r="A93">
        <v>92</v>
      </c>
      <c r="B93" t="s">
        <v>56</v>
      </c>
      <c r="C93">
        <v>50</v>
      </c>
      <c r="D93">
        <v>1000</v>
      </c>
      <c r="E93" t="s">
        <v>65</v>
      </c>
      <c r="F93" t="s">
        <v>79</v>
      </c>
      <c r="G93">
        <v>0</v>
      </c>
      <c r="H93">
        <v>0.97</v>
      </c>
      <c r="K93">
        <f>J93/10000</f>
        <v>0</v>
      </c>
      <c r="L93">
        <v>-0.05</v>
      </c>
      <c r="M93" t="s">
        <v>78</v>
      </c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validation</vt:lpstr>
      <vt:lpstr>other cases</vt:lpstr>
      <vt:lpstr>new cases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Abbasi</dc:creator>
  <cp:lastModifiedBy>Hamid Abbasi</cp:lastModifiedBy>
  <dcterms:created xsi:type="dcterms:W3CDTF">2023-03-15T21:52:52Z</dcterms:created>
  <dcterms:modified xsi:type="dcterms:W3CDTF">2024-11-29T15:14:39Z</dcterms:modified>
</cp:coreProperties>
</file>