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B6285738-474F-4009-BCCA-3CD019B14CCD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4" l="1"/>
  <c r="K34" i="4" s="1"/>
  <c r="K24" i="4"/>
  <c r="K36" i="4"/>
  <c r="K12" i="4"/>
  <c r="K37" i="4"/>
  <c r="K35" i="4"/>
  <c r="K33" i="4"/>
  <c r="K32" i="4"/>
  <c r="K31" i="4"/>
  <c r="K30" i="4"/>
  <c r="K29" i="4"/>
  <c r="K28" i="4"/>
  <c r="K27" i="4"/>
  <c r="H27" i="4"/>
  <c r="H28" i="4" s="1"/>
  <c r="K26" i="4"/>
  <c r="J26" i="4"/>
  <c r="K25" i="4"/>
  <c r="K23" i="4"/>
  <c r="K22" i="4"/>
  <c r="K21" i="4"/>
  <c r="K20" i="4"/>
  <c r="K19" i="4"/>
  <c r="K18" i="4"/>
  <c r="K17" i="4"/>
  <c r="K16" i="4"/>
  <c r="K15" i="4"/>
  <c r="H15" i="4"/>
  <c r="H16" i="4" s="1"/>
  <c r="K14" i="4"/>
  <c r="J14" i="4"/>
  <c r="K10" i="4"/>
  <c r="K8" i="4"/>
  <c r="A2" i="4" s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K13" i="4"/>
  <c r="H4" i="4"/>
  <c r="H5" i="4" s="1"/>
  <c r="H3" i="4"/>
  <c r="K2" i="4"/>
  <c r="K11" i="4"/>
  <c r="K9" i="4"/>
  <c r="K7" i="4"/>
  <c r="K6" i="4"/>
  <c r="K5" i="4"/>
  <c r="K4" i="4"/>
  <c r="K3" i="4"/>
  <c r="J3" i="4"/>
  <c r="J4" i="4"/>
  <c r="J2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J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4" i="1"/>
  <c r="C3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J27" i="4" l="1"/>
  <c r="J15" i="4"/>
  <c r="J28" i="4"/>
  <c r="H29" i="4"/>
  <c r="J16" i="4"/>
  <c r="H17" i="4"/>
  <c r="H6" i="4"/>
  <c r="J5" i="4"/>
  <c r="I35" i="1"/>
  <c r="G36" i="1"/>
  <c r="E37" i="1"/>
  <c r="C38" i="1"/>
  <c r="K38" i="1"/>
  <c r="I39" i="1"/>
  <c r="G40" i="1"/>
  <c r="E41" i="1"/>
  <c r="C42" i="1"/>
  <c r="K42" i="1"/>
  <c r="I43" i="1"/>
  <c r="G44" i="1"/>
  <c r="E45" i="1"/>
  <c r="C46" i="1"/>
  <c r="K46" i="1"/>
  <c r="I47" i="1"/>
  <c r="G48" i="1"/>
  <c r="E49" i="1"/>
  <c r="C50" i="1"/>
  <c r="K50" i="1"/>
  <c r="I51" i="1"/>
  <c r="G52" i="1"/>
  <c r="E53" i="1"/>
  <c r="C54" i="1"/>
  <c r="K54" i="1"/>
  <c r="I55" i="1"/>
  <c r="G56" i="1"/>
  <c r="E57" i="1"/>
  <c r="C58" i="1"/>
  <c r="K58" i="1"/>
  <c r="I59" i="1"/>
  <c r="G60" i="1"/>
  <c r="E61" i="1"/>
  <c r="C62" i="1"/>
  <c r="K62" i="1"/>
  <c r="I63" i="1"/>
  <c r="G64" i="1"/>
  <c r="E65" i="1"/>
  <c r="C66" i="1"/>
  <c r="K66" i="1"/>
  <c r="I67" i="1"/>
  <c r="B35" i="1"/>
  <c r="H36" i="1"/>
  <c r="F37" i="1"/>
  <c r="D38" i="1"/>
  <c r="B39" i="1"/>
  <c r="J39" i="1"/>
  <c r="H40" i="1"/>
  <c r="F41" i="1"/>
  <c r="D42" i="1"/>
  <c r="B43" i="1"/>
  <c r="J43" i="1"/>
  <c r="H44" i="1"/>
  <c r="D46" i="1"/>
  <c r="B47" i="1"/>
  <c r="J47" i="1"/>
  <c r="F49" i="1"/>
  <c r="D50" i="1"/>
  <c r="J51" i="1"/>
  <c r="F53" i="1"/>
  <c r="B55" i="1"/>
  <c r="H56" i="1"/>
  <c r="D58" i="1"/>
  <c r="J59" i="1"/>
  <c r="F61" i="1"/>
  <c r="B63" i="1"/>
  <c r="H64" i="1"/>
  <c r="D66" i="1"/>
  <c r="J67" i="1"/>
  <c r="K35" i="1"/>
  <c r="G41" i="1"/>
  <c r="I44" i="1"/>
  <c r="I48" i="1"/>
  <c r="G53" i="1"/>
  <c r="I56" i="1"/>
  <c r="C59" i="1"/>
  <c r="E62" i="1"/>
  <c r="E66" i="1"/>
  <c r="J36" i="1"/>
  <c r="J40" i="1"/>
  <c r="B44" i="1"/>
  <c r="B48" i="1"/>
  <c r="B52" i="1"/>
  <c r="D55" i="1"/>
  <c r="E35" i="1"/>
  <c r="C36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G58" i="1"/>
  <c r="E59" i="1"/>
  <c r="C60" i="1"/>
  <c r="K60" i="1"/>
  <c r="I61" i="1"/>
  <c r="G62" i="1"/>
  <c r="E63" i="1"/>
  <c r="C64" i="1"/>
  <c r="K64" i="1"/>
  <c r="I65" i="1"/>
  <c r="G66" i="1"/>
  <c r="E67" i="1"/>
  <c r="E36" i="1"/>
  <c r="C45" i="1"/>
  <c r="E48" i="1"/>
  <c r="I50" i="1"/>
  <c r="E52" i="1"/>
  <c r="K53" i="1"/>
  <c r="G55" i="1"/>
  <c r="C57" i="1"/>
  <c r="I58" i="1"/>
  <c r="E60" i="1"/>
  <c r="K61" i="1"/>
  <c r="G63" i="1"/>
  <c r="C65" i="1"/>
  <c r="I66" i="1"/>
  <c r="I36" i="1"/>
  <c r="E38" i="1"/>
  <c r="I40" i="1"/>
  <c r="C43" i="1"/>
  <c r="E46" i="1"/>
  <c r="G49" i="1"/>
  <c r="C51" i="1"/>
  <c r="E54" i="1"/>
  <c r="G57" i="1"/>
  <c r="G61" i="1"/>
  <c r="I64" i="1"/>
  <c r="K67" i="1"/>
  <c r="D35" i="1"/>
  <c r="D39" i="1"/>
  <c r="F42" i="1"/>
  <c r="J44" i="1"/>
  <c r="D47" i="1"/>
  <c r="F50" i="1"/>
  <c r="F54" i="1"/>
  <c r="H57" i="1"/>
  <c r="F35" i="1"/>
  <c r="D36" i="1"/>
  <c r="B37" i="1"/>
  <c r="J37" i="1"/>
  <c r="H38" i="1"/>
  <c r="F39" i="1"/>
  <c r="D40" i="1"/>
  <c r="B41" i="1"/>
  <c r="J41" i="1"/>
  <c r="H42" i="1"/>
  <c r="F43" i="1"/>
  <c r="D44" i="1"/>
  <c r="B45" i="1"/>
  <c r="J45" i="1"/>
  <c r="H46" i="1"/>
  <c r="F47" i="1"/>
  <c r="D48" i="1"/>
  <c r="B49" i="1"/>
  <c r="J49" i="1"/>
  <c r="H50" i="1"/>
  <c r="F51" i="1"/>
  <c r="D52" i="1"/>
  <c r="B53" i="1"/>
  <c r="J53" i="1"/>
  <c r="H54" i="1"/>
  <c r="F55" i="1"/>
  <c r="D56" i="1"/>
  <c r="B57" i="1"/>
  <c r="J57" i="1"/>
  <c r="H58" i="1"/>
  <c r="F59" i="1"/>
  <c r="D60" i="1"/>
  <c r="B61" i="1"/>
  <c r="J61" i="1"/>
  <c r="H62" i="1"/>
  <c r="F63" i="1"/>
  <c r="D64" i="1"/>
  <c r="B65" i="1"/>
  <c r="J65" i="1"/>
  <c r="H66" i="1"/>
  <c r="F67" i="1"/>
  <c r="G35" i="1"/>
  <c r="C37" i="1"/>
  <c r="K37" i="1"/>
  <c r="I38" i="1"/>
  <c r="G39" i="1"/>
  <c r="E40" i="1"/>
  <c r="C41" i="1"/>
  <c r="K41" i="1"/>
  <c r="I42" i="1"/>
  <c r="G43" i="1"/>
  <c r="E44" i="1"/>
  <c r="K45" i="1"/>
  <c r="I46" i="1"/>
  <c r="G47" i="1"/>
  <c r="C49" i="1"/>
  <c r="K49" i="1"/>
  <c r="G51" i="1"/>
  <c r="C53" i="1"/>
  <c r="I54" i="1"/>
  <c r="E56" i="1"/>
  <c r="K57" i="1"/>
  <c r="G59" i="1"/>
  <c r="C61" i="1"/>
  <c r="I62" i="1"/>
  <c r="E64" i="1"/>
  <c r="K65" i="1"/>
  <c r="G67" i="1"/>
  <c r="G37" i="1"/>
  <c r="C39" i="1"/>
  <c r="E42" i="1"/>
  <c r="G45" i="1"/>
  <c r="K47" i="1"/>
  <c r="K51" i="1"/>
  <c r="K55" i="1"/>
  <c r="K59" i="1"/>
  <c r="C63" i="1"/>
  <c r="G65" i="1"/>
  <c r="H37" i="1"/>
  <c r="B40" i="1"/>
  <c r="D43" i="1"/>
  <c r="F46" i="1"/>
  <c r="H49" i="1"/>
  <c r="J52" i="1"/>
  <c r="B56" i="1"/>
  <c r="H35" i="1"/>
  <c r="F36" i="1"/>
  <c r="D37" i="1"/>
  <c r="B38" i="1"/>
  <c r="J38" i="1"/>
  <c r="H39" i="1"/>
  <c r="F40" i="1"/>
  <c r="D41" i="1"/>
  <c r="B42" i="1"/>
  <c r="J42" i="1"/>
  <c r="H43" i="1"/>
  <c r="F44" i="1"/>
  <c r="D45" i="1"/>
  <c r="B46" i="1"/>
  <c r="J46" i="1"/>
  <c r="H47" i="1"/>
  <c r="F48" i="1"/>
  <c r="D49" i="1"/>
  <c r="B50" i="1"/>
  <c r="J50" i="1"/>
  <c r="H51" i="1"/>
  <c r="F52" i="1"/>
  <c r="D53" i="1"/>
  <c r="B54" i="1"/>
  <c r="J54" i="1"/>
  <c r="H55" i="1"/>
  <c r="F56" i="1"/>
  <c r="D57" i="1"/>
  <c r="B58" i="1"/>
  <c r="J58" i="1"/>
  <c r="H59" i="1"/>
  <c r="F60" i="1"/>
  <c r="D61" i="1"/>
  <c r="B62" i="1"/>
  <c r="J62" i="1"/>
  <c r="H63" i="1"/>
  <c r="F64" i="1"/>
  <c r="D65" i="1"/>
  <c r="B66" i="1"/>
  <c r="J66" i="1"/>
  <c r="H67" i="1"/>
  <c r="J35" i="1"/>
  <c r="F45" i="1"/>
  <c r="H48" i="1"/>
  <c r="B51" i="1"/>
  <c r="H52" i="1"/>
  <c r="D54" i="1"/>
  <c r="J55" i="1"/>
  <c r="F57" i="1"/>
  <c r="B59" i="1"/>
  <c r="H60" i="1"/>
  <c r="D62" i="1"/>
  <c r="J63" i="1"/>
  <c r="F65" i="1"/>
  <c r="B67" i="1"/>
  <c r="C35" i="1"/>
  <c r="K39" i="1"/>
  <c r="K43" i="1"/>
  <c r="C47" i="1"/>
  <c r="E50" i="1"/>
  <c r="I52" i="1"/>
  <c r="C55" i="1"/>
  <c r="E58" i="1"/>
  <c r="I60" i="1"/>
  <c r="K63" i="1"/>
  <c r="C67" i="1"/>
  <c r="B36" i="1"/>
  <c r="F38" i="1"/>
  <c r="H41" i="1"/>
  <c r="H45" i="1"/>
  <c r="J48" i="1"/>
  <c r="D51" i="1"/>
  <c r="H53" i="1"/>
  <c r="J56" i="1"/>
  <c r="H61" i="1"/>
  <c r="F62" i="1"/>
  <c r="D63" i="1"/>
  <c r="F66" i="1"/>
  <c r="D67" i="1"/>
  <c r="B64" i="1"/>
  <c r="F58" i="1"/>
  <c r="J64" i="1"/>
  <c r="D59" i="1"/>
  <c r="H65" i="1"/>
  <c r="B60" i="1"/>
  <c r="J60" i="1"/>
  <c r="J6" i="1"/>
  <c r="J29" i="4" l="1"/>
  <c r="H30" i="4"/>
  <c r="J17" i="4"/>
  <c r="H18" i="4"/>
  <c r="J6" i="4"/>
  <c r="H7" i="4"/>
  <c r="H31" i="4" l="1"/>
  <c r="J30" i="4"/>
  <c r="J18" i="4"/>
  <c r="H19" i="4"/>
  <c r="H8" i="4"/>
  <c r="J7" i="4"/>
  <c r="H32" i="4" l="1"/>
  <c r="J31" i="4"/>
  <c r="H20" i="4"/>
  <c r="J19" i="4"/>
  <c r="J8" i="4"/>
  <c r="H9" i="4"/>
  <c r="J32" i="4" l="1"/>
  <c r="H33" i="4"/>
  <c r="J20" i="4"/>
  <c r="H21" i="4"/>
  <c r="J9" i="4"/>
  <c r="H10" i="4"/>
  <c r="H34" i="4" l="1"/>
  <c r="J33" i="4"/>
  <c r="H22" i="4"/>
  <c r="J21" i="4"/>
  <c r="J10" i="4"/>
  <c r="H11" i="4"/>
  <c r="H35" i="4" l="1"/>
  <c r="J34" i="4"/>
  <c r="H23" i="4"/>
  <c r="J22" i="4"/>
  <c r="H12" i="4"/>
  <c r="J11" i="4"/>
  <c r="J35" i="4" l="1"/>
  <c r="H36" i="4"/>
  <c r="J23" i="4"/>
  <c r="H24" i="4"/>
  <c r="H13" i="4"/>
  <c r="J13" i="4" s="1"/>
  <c r="J12" i="4"/>
  <c r="H37" i="4" l="1"/>
  <c r="J37" i="4" s="1"/>
  <c r="J36" i="4"/>
  <c r="H25" i="4"/>
  <c r="J25" i="4" s="1"/>
  <c r="J24" i="4"/>
</calcChain>
</file>

<file path=xl/sharedStrings.xml><?xml version="1.0" encoding="utf-8"?>
<sst xmlns="http://schemas.openxmlformats.org/spreadsheetml/2006/main" count="1279" uniqueCount="280">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</sst>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2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2" fillId="3" borderId="4" xfId="0" applyFont="1" applyFill="1" applyBorder="1" applyAlignment="1">
      <alignment horizontal="left" vertical="center"/>
    </xf>
    <xf numFmtId="0" fontId="0" fillId="3" borderId="4" xfId="0" applyFill="1" applyBorder="1"/>
    <xf numFmtId="0" fontId="0" fillId="3" borderId="5" xfId="0" applyFill="1" applyBorder="1"/>
    <xf numFmtId="0" fontId="1" fillId="0" borderId="0" xfId="0" quotePrefix="1" applyFont="1"/>
    <xf numFmtId="0" fontId="0" fillId="4" borderId="8" xfId="0" applyFill="1" applyBorder="1"/>
    <xf numFmtId="0" fontId="0" fillId="5" borderId="0" xfId="0" applyFill="1"/>
    <xf numFmtId="0" fontId="0" fillId="2" borderId="10" xfId="0" applyFill="1" applyBorder="1"/>
    <xf numFmtId="0" fontId="0" fillId="2" borderId="8" xfId="0" applyFill="1" applyBorder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16" fontId="0" fillId="2" borderId="1" xfId="0" applyNumberFormat="1" applyFill="1" applyBorder="1"/>
    <xf numFmtId="0" fontId="2" fillId="2" borderId="4" xfId="0" applyFont="1" applyFill="1" applyBorder="1" applyAlignment="1">
      <alignment horizontal="left" vertical="center"/>
    </xf>
    <xf numFmtId="0" fontId="0" fillId="2" borderId="4" xfId="0" applyFill="1" applyBorder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'Crop Test'!$I$36:$I$67</c:f>
              <c:numCache>
                <c:formatCode>General</c:formatCode>
                <c:ptCount val="32"/>
                <c:pt idx="0">
                  <c:v>0</c:v>
                </c:pt>
                <c:pt idx="1">
                  <c:v>0.34417187407490957</c:v>
                </c:pt>
                <c:pt idx="2">
                  <c:v>0.47015646983651038</c:v>
                </c:pt>
                <c:pt idx="3">
                  <c:v>0.71449910815905149</c:v>
                </c:pt>
                <c:pt idx="4">
                  <c:v>0.85144380900947958</c:v>
                </c:pt>
                <c:pt idx="5">
                  <c:v>1.1594418168171252</c:v>
                </c:pt>
                <c:pt idx="6">
                  <c:v>1.5490886878115493</c:v>
                </c:pt>
                <c:pt idx="7">
                  <c:v>2.1305930639423902</c:v>
                </c:pt>
                <c:pt idx="8">
                  <c:v>2.7227108269650131</c:v>
                </c:pt>
                <c:pt idx="9">
                  <c:v>3.736928437369901</c:v>
                </c:pt>
                <c:pt idx="10">
                  <c:v>4.756777495980721</c:v>
                </c:pt>
                <c:pt idx="11">
                  <c:v>6.505505721621887</c:v>
                </c:pt>
                <c:pt idx="12">
                  <c:v>8.4494966595619658</c:v>
                </c:pt>
                <c:pt idx="13">
                  <c:v>11.64729885152601</c:v>
                </c:pt>
                <c:pt idx="14">
                  <c:v>15.457634487379821</c:v>
                </c:pt>
                <c:pt idx="15">
                  <c:v>20.32628106675088</c:v>
                </c:pt>
                <c:pt idx="16">
                  <c:v>24.748563045225865</c:v>
                </c:pt>
                <c:pt idx="17">
                  <c:v>29.242935316485614</c:v>
                </c:pt>
                <c:pt idx="18">
                  <c:v>32.559264661924146</c:v>
                </c:pt>
                <c:pt idx="19">
                  <c:v>35.515108394088372</c:v>
                </c:pt>
                <c:pt idx="20">
                  <c:v>35.539991094531473</c:v>
                </c:pt>
                <c:pt idx="21">
                  <c:v>33.202729917501017</c:v>
                </c:pt>
                <c:pt idx="22">
                  <c:v>27.38106037392788</c:v>
                </c:pt>
                <c:pt idx="23">
                  <c:v>20.888679919283334</c:v>
                </c:pt>
                <c:pt idx="24">
                  <c:v>14.502542406204498</c:v>
                </c:pt>
                <c:pt idx="25">
                  <c:v>9.6689750591744428</c:v>
                </c:pt>
                <c:pt idx="26">
                  <c:v>5.9917308706353651</c:v>
                </c:pt>
                <c:pt idx="27">
                  <c:v>3.5608537242853799</c:v>
                </c:pt>
                <c:pt idx="28">
                  <c:v>2.0071690246505796</c:v>
                </c:pt>
                <c:pt idx="29">
                  <c:v>1.096921535476838</c:v>
                </c:pt>
                <c:pt idx="30">
                  <c:v>0.56443379319119913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Q71"/>
  <sheetViews>
    <sheetView tabSelected="1" workbookViewId="0">
      <selection activeCell="F33" sqref="F33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3" width="16.28515625" bestFit="1" customWidth="1"/>
    <col min="14" max="14" width="15.140625" bestFit="1" customWidth="1"/>
    <col min="15" max="15" width="17.42578125" bestFit="1" customWidth="1"/>
    <col min="16" max="16" width="12.42578125" bestFit="1" customWidth="1"/>
    <col min="17" max="17" width="6" bestFit="1" customWidth="1"/>
  </cols>
  <sheetData>
    <row r="1" spans="1:17" ht="15.75" thickBot="1">
      <c r="B1" t="s">
        <v>255</v>
      </c>
      <c r="E1" s="4"/>
      <c r="I1" s="3" t="s">
        <v>246</v>
      </c>
      <c r="J1" s="3"/>
      <c r="K1" t="s">
        <v>277</v>
      </c>
      <c r="L1" t="s">
        <v>276</v>
      </c>
      <c r="N1" s="3" t="s">
        <v>247</v>
      </c>
      <c r="O1" s="41" t="s">
        <v>248</v>
      </c>
      <c r="P1" s="3" t="s">
        <v>254</v>
      </c>
      <c r="Q1" s="3" t="s">
        <v>257</v>
      </c>
    </row>
    <row r="2" spans="1:17">
      <c r="A2" s="26">
        <f>K8</f>
        <v>44929</v>
      </c>
      <c r="B2">
        <v>12</v>
      </c>
      <c r="C2">
        <v>12</v>
      </c>
      <c r="E2" s="2"/>
      <c r="H2" s="29" t="s">
        <v>272</v>
      </c>
      <c r="I2" s="30" t="s">
        <v>270</v>
      </c>
      <c r="J2" s="30" t="str">
        <f>H2&amp;I2</f>
        <v>PriorCropName</v>
      </c>
      <c r="K2" s="31" t="str">
        <f>L2</f>
        <v>Annual ryegrass Fodder General</v>
      </c>
      <c r="L2" s="42" t="s">
        <v>275</v>
      </c>
      <c r="N2" t="s">
        <v>32</v>
      </c>
      <c r="O2" t="s">
        <v>63</v>
      </c>
      <c r="P2" t="s">
        <v>253</v>
      </c>
      <c r="Q2" t="s">
        <v>36</v>
      </c>
    </row>
    <row r="3" spans="1:17">
      <c r="A3" s="26">
        <f>A2+1</f>
        <v>44930</v>
      </c>
      <c r="B3">
        <v>14.387874318606862</v>
      </c>
      <c r="C3">
        <f>B3+B2</f>
        <v>26.387874318606862</v>
      </c>
      <c r="E3" s="1"/>
      <c r="G3">
        <v>7</v>
      </c>
      <c r="H3" s="32" t="str">
        <f>H2</f>
        <v>Prior</v>
      </c>
      <c r="I3" s="33" t="s">
        <v>256</v>
      </c>
      <c r="J3" s="34" t="str">
        <f t="shared" ref="J3:J13" si="0">H3&amp;I3</f>
        <v>PriorSaleableYield</v>
      </c>
      <c r="K3" s="35">
        <f>IF(L3="",VLOOKUP(K$2,CropCoefficients!$K$3:$AF$78,'NBalance Test'!$G3,FALSE),L3)</f>
        <v>5</v>
      </c>
      <c r="L3" s="43"/>
      <c r="N3" t="s">
        <v>123</v>
      </c>
      <c r="O3" t="s">
        <v>49</v>
      </c>
      <c r="P3" t="s">
        <v>249</v>
      </c>
      <c r="Q3" t="s">
        <v>268</v>
      </c>
    </row>
    <row r="4" spans="1:17">
      <c r="A4" s="26">
        <f t="shared" ref="A4:A33" si="1">A3+1</f>
        <v>44931</v>
      </c>
      <c r="B4">
        <v>7.6885371447735746</v>
      </c>
      <c r="C4">
        <f>B4+C3</f>
        <v>34.076411463380438</v>
      </c>
      <c r="E4" s="1"/>
      <c r="G4">
        <v>8</v>
      </c>
      <c r="H4" s="32" t="str">
        <f t="shared" ref="H4:H13" si="2">H3</f>
        <v>Prior</v>
      </c>
      <c r="I4" s="33" t="s">
        <v>257</v>
      </c>
      <c r="J4" s="34" t="str">
        <f t="shared" si="0"/>
        <v>PriorUnits</v>
      </c>
      <c r="K4" s="35" t="str">
        <f>IF(L4="",VLOOKUP(K$2,CropCoefficients!$K$3:$AF$78,'NBalance Test'!$G4,FALSE),L4)</f>
        <v>t/ha</v>
      </c>
      <c r="L4" s="43"/>
      <c r="O4" t="s">
        <v>43</v>
      </c>
      <c r="P4" t="s">
        <v>250</v>
      </c>
    </row>
    <row r="5" spans="1:17">
      <c r="A5" s="26">
        <f t="shared" si="1"/>
        <v>44932</v>
      </c>
      <c r="B5">
        <v>13.912023293050638</v>
      </c>
      <c r="C5">
        <f t="shared" ref="C5:C33" si="3">B5+C4</f>
        <v>47.988434756431076</v>
      </c>
      <c r="E5" s="1"/>
      <c r="G5">
        <v>12</v>
      </c>
      <c r="H5" s="32" t="str">
        <f t="shared" si="2"/>
        <v>Prior</v>
      </c>
      <c r="I5" s="33" t="s">
        <v>258</v>
      </c>
      <c r="J5" s="34" t="str">
        <f t="shared" si="0"/>
        <v>PriorFieldLoss</v>
      </c>
      <c r="K5" s="35">
        <f>IF(L5="",VLOOKUP(K$2,CropCoefficients!$K$3:$AF$78,'NBalance Test'!$G5,FALSE),L5)</f>
        <v>0</v>
      </c>
      <c r="L5" s="43"/>
      <c r="O5" t="s">
        <v>55</v>
      </c>
      <c r="P5" t="s">
        <v>251</v>
      </c>
    </row>
    <row r="6" spans="1:17">
      <c r="A6" s="26">
        <f t="shared" si="1"/>
        <v>44933</v>
      </c>
      <c r="B6">
        <v>4.1491642970301701</v>
      </c>
      <c r="C6">
        <f t="shared" si="3"/>
        <v>52.137599053461244</v>
      </c>
      <c r="E6" s="1"/>
      <c r="G6">
        <v>11</v>
      </c>
      <c r="H6" s="32" t="str">
        <f t="shared" si="2"/>
        <v>Prior</v>
      </c>
      <c r="I6" s="33" t="s">
        <v>259</v>
      </c>
      <c r="J6" s="34" t="str">
        <f t="shared" si="0"/>
        <v>PriorDressingLoss</v>
      </c>
      <c r="K6" s="35">
        <f>IF(L6="",VLOOKUP(K$2,CropCoefficients!$K$3:$AF$78,'NBalance Test'!$G6,FALSE),L6)</f>
        <v>0</v>
      </c>
      <c r="L6" s="43"/>
      <c r="O6" t="s">
        <v>34</v>
      </c>
      <c r="P6" t="s">
        <v>252</v>
      </c>
    </row>
    <row r="7" spans="1:17">
      <c r="A7" s="26">
        <f t="shared" si="1"/>
        <v>44934</v>
      </c>
      <c r="B7">
        <v>11.680823993463974</v>
      </c>
      <c r="C7">
        <f t="shared" si="3"/>
        <v>63.818423046925219</v>
      </c>
      <c r="E7" s="1"/>
      <c r="G7">
        <v>15</v>
      </c>
      <c r="H7" s="32" t="str">
        <f t="shared" si="2"/>
        <v>Prior</v>
      </c>
      <c r="I7" s="33" t="s">
        <v>260</v>
      </c>
      <c r="J7" s="34" t="str">
        <f t="shared" si="0"/>
        <v>PriorMoistureContent</v>
      </c>
      <c r="K7" s="35">
        <f>IF(L7="",VLOOKUP(K$2,CropCoefficients!$K$3:$AF$78,'NBalance Test'!$G7,FALSE),L7)</f>
        <v>80</v>
      </c>
      <c r="L7" s="43"/>
      <c r="O7" t="s">
        <v>269</v>
      </c>
    </row>
    <row r="8" spans="1:17">
      <c r="A8" s="26">
        <f t="shared" si="1"/>
        <v>44935</v>
      </c>
      <c r="B8">
        <v>11.289351844181724</v>
      </c>
      <c r="C8">
        <f t="shared" si="3"/>
        <v>75.107774891106942</v>
      </c>
      <c r="E8" s="1"/>
      <c r="H8" s="32" t="str">
        <f t="shared" si="2"/>
        <v>Prior</v>
      </c>
      <c r="I8" s="33" t="s">
        <v>261</v>
      </c>
      <c r="J8" s="34" t="str">
        <f t="shared" si="0"/>
        <v>PriorEstablishDate</v>
      </c>
      <c r="K8" s="36">
        <f>L8</f>
        <v>44929</v>
      </c>
      <c r="L8" s="51">
        <v>44929</v>
      </c>
    </row>
    <row r="9" spans="1:17">
      <c r="A9" s="26">
        <f t="shared" si="1"/>
        <v>44936</v>
      </c>
      <c r="B9">
        <v>13.934890823546613</v>
      </c>
      <c r="C9">
        <f t="shared" si="3"/>
        <v>89.042665714653552</v>
      </c>
      <c r="E9" s="1"/>
      <c r="G9">
        <v>3</v>
      </c>
      <c r="H9" s="32" t="str">
        <f t="shared" si="2"/>
        <v>Prior</v>
      </c>
      <c r="I9" s="33" t="s">
        <v>262</v>
      </c>
      <c r="J9" s="34" t="str">
        <f t="shared" si="0"/>
        <v>PriorEstablishStage</v>
      </c>
      <c r="K9" s="35" t="str">
        <f>IF(L9="",VLOOKUP(K$2,CropCoefficients!$K$3:$AF$78,'NBalance Test'!$G9,FALSE),L9)</f>
        <v>Seed</v>
      </c>
      <c r="L9" s="43"/>
    </row>
    <row r="10" spans="1:17">
      <c r="A10" s="26">
        <f t="shared" si="1"/>
        <v>44937</v>
      </c>
      <c r="B10">
        <v>7.3816990790906738</v>
      </c>
      <c r="C10">
        <f t="shared" si="3"/>
        <v>96.424364793744232</v>
      </c>
      <c r="E10" s="1"/>
      <c r="H10" s="32" t="str">
        <f t="shared" si="2"/>
        <v>Prior</v>
      </c>
      <c r="I10" s="33" t="s">
        <v>263</v>
      </c>
      <c r="J10" s="34" t="str">
        <f t="shared" si="0"/>
        <v>PriorHarvestDate</v>
      </c>
      <c r="K10" s="36">
        <f>L10</f>
        <v>44938</v>
      </c>
      <c r="L10" s="51">
        <v>44938</v>
      </c>
    </row>
    <row r="11" spans="1:17">
      <c r="A11" s="26">
        <f t="shared" si="1"/>
        <v>44938</v>
      </c>
      <c r="B11">
        <v>13.932559604705048</v>
      </c>
      <c r="C11">
        <f t="shared" si="3"/>
        <v>110.35692439844928</v>
      </c>
      <c r="E11" s="1"/>
      <c r="G11">
        <v>5</v>
      </c>
      <c r="H11" s="32" t="str">
        <f t="shared" si="2"/>
        <v>Prior</v>
      </c>
      <c r="I11" s="33" t="s">
        <v>264</v>
      </c>
      <c r="J11" s="34" t="str">
        <f t="shared" si="0"/>
        <v>PriorHarvestStage</v>
      </c>
      <c r="K11" s="35" t="str">
        <f>IF(L11="",VLOOKUP(K$2,CropCoefficients!$K$3:$AF$78,'NBalance Test'!$G11,FALSE),L11)</f>
        <v>EarlyReproductive</v>
      </c>
      <c r="L11" s="43"/>
    </row>
    <row r="12" spans="1:17">
      <c r="A12" s="26">
        <f t="shared" si="1"/>
        <v>44939</v>
      </c>
      <c r="B12">
        <v>5.3540880739901002</v>
      </c>
      <c r="C12">
        <f t="shared" si="3"/>
        <v>115.71101247243938</v>
      </c>
      <c r="E12" s="1"/>
      <c r="H12" s="32" t="str">
        <f t="shared" si="2"/>
        <v>Prior</v>
      </c>
      <c r="I12" s="33" t="s">
        <v>265</v>
      </c>
      <c r="J12" s="34" t="str">
        <f t="shared" si="0"/>
        <v>PriorResidueTreatment</v>
      </c>
      <c r="K12" s="35" t="str">
        <f>IF(L12="",P2,L12)</f>
        <v>None</v>
      </c>
      <c r="L12" s="43"/>
    </row>
    <row r="13" spans="1:17" ht="15.75" thickBot="1">
      <c r="A13" s="26">
        <f t="shared" si="1"/>
        <v>44940</v>
      </c>
      <c r="B13">
        <v>13.363497784448709</v>
      </c>
      <c r="C13">
        <f t="shared" si="3"/>
        <v>129.07451025688809</v>
      </c>
      <c r="E13" s="1"/>
      <c r="H13" s="37" t="str">
        <f t="shared" si="2"/>
        <v>Prior</v>
      </c>
      <c r="I13" s="38" t="s">
        <v>266</v>
      </c>
      <c r="J13" s="39" t="str">
        <f t="shared" si="0"/>
        <v>PriorEstablishN</v>
      </c>
      <c r="K13" s="40">
        <f>IF(L13="",0,L13)</f>
        <v>0</v>
      </c>
      <c r="L13" s="43"/>
    </row>
    <row r="14" spans="1:17">
      <c r="A14" s="26">
        <f t="shared" si="1"/>
        <v>44941</v>
      </c>
      <c r="B14">
        <v>6.6646938971593457</v>
      </c>
      <c r="C14">
        <f t="shared" si="3"/>
        <v>135.73920415404743</v>
      </c>
      <c r="E14" s="1"/>
      <c r="H14" s="44" t="s">
        <v>273</v>
      </c>
      <c r="I14" s="15" t="s">
        <v>270</v>
      </c>
      <c r="J14" s="15" t="str">
        <f>H14&amp;I14</f>
        <v>CurrentCropName</v>
      </c>
      <c r="K14" s="45" t="str">
        <f>L14</f>
        <v>Potato Vegetable General</v>
      </c>
      <c r="L14" s="42" t="s">
        <v>278</v>
      </c>
    </row>
    <row r="15" spans="1:17">
      <c r="A15" s="26">
        <f t="shared" si="1"/>
        <v>44942</v>
      </c>
      <c r="B15">
        <v>15.119829112109056</v>
      </c>
      <c r="C15">
        <f t="shared" si="3"/>
        <v>150.85903326615647</v>
      </c>
      <c r="E15" s="1"/>
      <c r="G15">
        <v>7</v>
      </c>
      <c r="H15" s="18" t="str">
        <f>H14</f>
        <v>Current</v>
      </c>
      <c r="I15" s="46" t="s">
        <v>256</v>
      </c>
      <c r="J15" s="47" t="str">
        <f t="shared" ref="J15:J25" si="4">H15&amp;I15</f>
        <v>CurrentSaleableYield</v>
      </c>
      <c r="K15" s="19">
        <f>IF(L15="",VLOOKUP(K$2,CropCoefficients!$K$3:$AF$78,'NBalance Test'!$G15,FALSE),L15)</f>
        <v>10</v>
      </c>
      <c r="L15" s="43">
        <v>10</v>
      </c>
    </row>
    <row r="16" spans="1:17">
      <c r="A16" s="26">
        <f t="shared" si="1"/>
        <v>44943</v>
      </c>
      <c r="B16">
        <v>10.605844567907475</v>
      </c>
      <c r="C16">
        <f t="shared" si="3"/>
        <v>161.46487783406394</v>
      </c>
      <c r="E16" s="1"/>
      <c r="G16">
        <v>8</v>
      </c>
      <c r="H16" s="18" t="str">
        <f t="shared" ref="H16:H25" si="5">H15</f>
        <v>Current</v>
      </c>
      <c r="I16" s="46" t="s">
        <v>257</v>
      </c>
      <c r="J16" s="47" t="str">
        <f t="shared" si="4"/>
        <v>CurrentUnits</v>
      </c>
      <c r="K16" s="19" t="str">
        <f>IF(L16="",VLOOKUP(K$2,CropCoefficients!$K$3:$AF$78,'NBalance Test'!$G16,FALSE),L16)</f>
        <v>kg/ha</v>
      </c>
      <c r="L16" s="43" t="s">
        <v>268</v>
      </c>
    </row>
    <row r="17" spans="1:12">
      <c r="A17" s="26">
        <f t="shared" si="1"/>
        <v>44944</v>
      </c>
      <c r="B17">
        <v>11.901756295522578</v>
      </c>
      <c r="C17">
        <f t="shared" si="3"/>
        <v>173.36663412958652</v>
      </c>
      <c r="E17" s="1"/>
      <c r="G17">
        <v>12</v>
      </c>
      <c r="H17" s="18" t="str">
        <f t="shared" si="5"/>
        <v>Current</v>
      </c>
      <c r="I17" s="46" t="s">
        <v>258</v>
      </c>
      <c r="J17" s="47" t="str">
        <f t="shared" si="4"/>
        <v>CurrentFieldLoss</v>
      </c>
      <c r="K17" s="19">
        <f>IF(L17="",VLOOKUP(K$2,CropCoefficients!$K$3:$AF$78,'NBalance Test'!$G17,FALSE),L17)</f>
        <v>15</v>
      </c>
      <c r="L17" s="43">
        <v>15</v>
      </c>
    </row>
    <row r="18" spans="1:12">
      <c r="A18" s="26">
        <f t="shared" si="1"/>
        <v>44945</v>
      </c>
      <c r="B18">
        <v>3.8939814164824327</v>
      </c>
      <c r="C18">
        <f t="shared" si="3"/>
        <v>177.26061554606895</v>
      </c>
      <c r="E18" s="1"/>
      <c r="G18">
        <v>11</v>
      </c>
      <c r="H18" s="18" t="str">
        <f t="shared" si="5"/>
        <v>Current</v>
      </c>
      <c r="I18" s="46" t="s">
        <v>259</v>
      </c>
      <c r="J18" s="47" t="str">
        <f t="shared" si="4"/>
        <v>CurrentDressingLoss</v>
      </c>
      <c r="K18" s="19">
        <f>IF(L18="",VLOOKUP(K$2,CropCoefficients!$K$3:$AF$78,'NBalance Test'!$G18,FALSE),L18)</f>
        <v>10</v>
      </c>
      <c r="L18" s="43">
        <v>10</v>
      </c>
    </row>
    <row r="19" spans="1:12">
      <c r="A19" s="26">
        <f t="shared" si="1"/>
        <v>44946</v>
      </c>
      <c r="B19">
        <v>6.2562047514789443</v>
      </c>
      <c r="C19">
        <f t="shared" si="3"/>
        <v>183.51682029754789</v>
      </c>
      <c r="E19" s="1"/>
      <c r="G19">
        <v>15</v>
      </c>
      <c r="H19" s="18" t="str">
        <f t="shared" si="5"/>
        <v>Current</v>
      </c>
      <c r="I19" s="46" t="s">
        <v>260</v>
      </c>
      <c r="J19" s="47" t="str">
        <f t="shared" si="4"/>
        <v>CurrentMoistureContent</v>
      </c>
      <c r="K19" s="19">
        <f>IF(L19="",VLOOKUP(K$2,CropCoefficients!$K$3:$AF$78,'NBalance Test'!$G19,FALSE),L19)</f>
        <v>72</v>
      </c>
      <c r="L19" s="43">
        <v>72</v>
      </c>
    </row>
    <row r="20" spans="1:12">
      <c r="A20" s="26">
        <f t="shared" si="1"/>
        <v>44947</v>
      </c>
      <c r="B20">
        <v>5.2802002140493496</v>
      </c>
      <c r="C20">
        <f t="shared" si="3"/>
        <v>188.79702051159725</v>
      </c>
      <c r="E20" s="1"/>
      <c r="H20" s="18" t="str">
        <f t="shared" si="5"/>
        <v>Current</v>
      </c>
      <c r="I20" s="46" t="s">
        <v>261</v>
      </c>
      <c r="J20" s="47" t="str">
        <f t="shared" si="4"/>
        <v>CurrentEstablishDate</v>
      </c>
      <c r="K20" s="48">
        <f>L20</f>
        <v>44941</v>
      </c>
      <c r="L20" s="51">
        <v>44941</v>
      </c>
    </row>
    <row r="21" spans="1:12">
      <c r="A21" s="26">
        <f t="shared" si="1"/>
        <v>44948</v>
      </c>
      <c r="B21">
        <v>14.049139077238873</v>
      </c>
      <c r="C21">
        <f t="shared" si="3"/>
        <v>202.84615958883612</v>
      </c>
      <c r="E21" s="1"/>
      <c r="G21">
        <v>3</v>
      </c>
      <c r="H21" s="18" t="str">
        <f t="shared" si="5"/>
        <v>Current</v>
      </c>
      <c r="I21" s="46" t="s">
        <v>262</v>
      </c>
      <c r="J21" s="47" t="str">
        <f t="shared" si="4"/>
        <v>CurrentEstablishStage</v>
      </c>
      <c r="K21" s="19" t="str">
        <f>IF(L21="",VLOOKUP(K$2,CropCoefficients!$K$3:$AF$78,'NBalance Test'!$G21,FALSE),L21)</f>
        <v>Seedling</v>
      </c>
      <c r="L21" s="43" t="s">
        <v>123</v>
      </c>
    </row>
    <row r="22" spans="1:12">
      <c r="A22" s="26">
        <f t="shared" si="1"/>
        <v>44949</v>
      </c>
      <c r="B22">
        <v>13.012433227854736</v>
      </c>
      <c r="C22">
        <f t="shared" si="3"/>
        <v>215.85859281669084</v>
      </c>
      <c r="E22" s="1"/>
      <c r="H22" s="18" t="str">
        <f t="shared" si="5"/>
        <v>Current</v>
      </c>
      <c r="I22" s="46" t="s">
        <v>263</v>
      </c>
      <c r="J22" s="47" t="str">
        <f t="shared" si="4"/>
        <v>CurrentHarvestDate</v>
      </c>
      <c r="K22" s="48">
        <f>L22</f>
        <v>44947</v>
      </c>
      <c r="L22" s="51">
        <v>44947</v>
      </c>
    </row>
    <row r="23" spans="1:12">
      <c r="A23" s="26">
        <f t="shared" si="1"/>
        <v>44950</v>
      </c>
      <c r="B23">
        <v>18.45901588220935</v>
      </c>
      <c r="C23">
        <f t="shared" si="3"/>
        <v>234.31760869890019</v>
      </c>
      <c r="E23" s="1"/>
      <c r="G23">
        <v>5</v>
      </c>
      <c r="H23" s="18" t="str">
        <f t="shared" si="5"/>
        <v>Current</v>
      </c>
      <c r="I23" s="46" t="s">
        <v>264</v>
      </c>
      <c r="J23" s="47" t="str">
        <f t="shared" si="4"/>
        <v>CurrentHarvestStage</v>
      </c>
      <c r="K23" s="19" t="str">
        <f>IF(L23="",VLOOKUP(K$2,CropCoefficients!$K$3:$AF$78,'NBalance Test'!$G23,FALSE),L23)</f>
        <v>Vegetative</v>
      </c>
      <c r="L23" s="43" t="s">
        <v>63</v>
      </c>
    </row>
    <row r="24" spans="1:12">
      <c r="A24" s="26">
        <f t="shared" si="1"/>
        <v>44951</v>
      </c>
      <c r="B24">
        <v>11.995492344501493</v>
      </c>
      <c r="C24">
        <f t="shared" si="3"/>
        <v>246.31310104340167</v>
      </c>
      <c r="E24" s="1"/>
      <c r="H24" s="18" t="str">
        <f t="shared" si="5"/>
        <v>Current</v>
      </c>
      <c r="I24" s="46" t="s">
        <v>265</v>
      </c>
      <c r="J24" s="47" t="str">
        <f t="shared" si="4"/>
        <v>CurrentResidueTreatment</v>
      </c>
      <c r="K24" s="19" t="str">
        <f>IF(L24="",P2,L24)</f>
        <v>Incorporated</v>
      </c>
      <c r="L24" s="43" t="s">
        <v>252</v>
      </c>
    </row>
    <row r="25" spans="1:12" ht="15.75" thickBot="1">
      <c r="A25" s="26">
        <f t="shared" si="1"/>
        <v>44952</v>
      </c>
      <c r="B25">
        <v>14.89124712931573</v>
      </c>
      <c r="C25">
        <f t="shared" si="3"/>
        <v>261.2043481727174</v>
      </c>
      <c r="E25" s="1"/>
      <c r="H25" s="23" t="str">
        <f t="shared" si="5"/>
        <v>Current</v>
      </c>
      <c r="I25" s="49" t="s">
        <v>266</v>
      </c>
      <c r="J25" s="50" t="str">
        <f t="shared" si="4"/>
        <v>CurrentEstablishN</v>
      </c>
      <c r="K25" s="24">
        <f>IF(L25="",0,L25)</f>
        <v>10</v>
      </c>
      <c r="L25" s="43">
        <v>10</v>
      </c>
    </row>
    <row r="26" spans="1:12">
      <c r="A26" s="26">
        <f t="shared" si="1"/>
        <v>44953</v>
      </c>
      <c r="B26">
        <v>10.598117463308858</v>
      </c>
      <c r="C26">
        <f t="shared" si="3"/>
        <v>271.80246563602628</v>
      </c>
      <c r="E26" s="1"/>
      <c r="H26" s="29" t="s">
        <v>274</v>
      </c>
      <c r="I26" s="30" t="s">
        <v>270</v>
      </c>
      <c r="J26" s="30" t="str">
        <f>H26&amp;I26</f>
        <v>FollowingCropName</v>
      </c>
      <c r="K26" s="31" t="str">
        <f>L26</f>
        <v>Oat Grain General</v>
      </c>
      <c r="L26" s="42" t="s">
        <v>279</v>
      </c>
    </row>
    <row r="27" spans="1:12">
      <c r="A27" s="26">
        <f t="shared" si="1"/>
        <v>44954</v>
      </c>
      <c r="B27">
        <v>18.08459347173163</v>
      </c>
      <c r="C27">
        <f t="shared" si="3"/>
        <v>289.88705910775792</v>
      </c>
      <c r="E27" s="1"/>
      <c r="G27">
        <v>7</v>
      </c>
      <c r="H27" s="32" t="str">
        <f>H26</f>
        <v>Following</v>
      </c>
      <c r="I27" s="33" t="s">
        <v>256</v>
      </c>
      <c r="J27" s="34" t="str">
        <f t="shared" ref="J27:J37" si="6">H27&amp;I27</f>
        <v>FollowingSaleableYield</v>
      </c>
      <c r="K27" s="35">
        <f>IF(L27="",VLOOKUP(K$2,CropCoefficients!$K$3:$AF$78,'NBalance Test'!$G27,FALSE),L27)</f>
        <v>5</v>
      </c>
      <c r="L27" s="43"/>
    </row>
    <row r="28" spans="1:12">
      <c r="A28" s="26">
        <f t="shared" si="1"/>
        <v>44955</v>
      </c>
      <c r="B28">
        <v>14.79161849090584</v>
      </c>
      <c r="C28">
        <f t="shared" si="3"/>
        <v>304.67867759866374</v>
      </c>
      <c r="E28" s="1"/>
      <c r="G28">
        <v>8</v>
      </c>
      <c r="H28" s="32" t="str">
        <f t="shared" ref="H28:H37" si="7">H27</f>
        <v>Following</v>
      </c>
      <c r="I28" s="33" t="s">
        <v>257</v>
      </c>
      <c r="J28" s="34" t="str">
        <f t="shared" si="6"/>
        <v>FollowingUnits</v>
      </c>
      <c r="K28" s="35" t="str">
        <f>IF(L28="",VLOOKUP(K$2,CropCoefficients!$K$3:$AF$78,'NBalance Test'!$G28,FALSE),L28)</f>
        <v>t/ha</v>
      </c>
      <c r="L28" s="43"/>
    </row>
    <row r="29" spans="1:12">
      <c r="A29" s="26">
        <f t="shared" si="1"/>
        <v>44956</v>
      </c>
      <c r="B29">
        <v>17.933505589637022</v>
      </c>
      <c r="C29">
        <f t="shared" si="3"/>
        <v>322.61218318830078</v>
      </c>
      <c r="E29" s="1"/>
      <c r="G29">
        <v>12</v>
      </c>
      <c r="H29" s="32" t="str">
        <f t="shared" si="7"/>
        <v>Following</v>
      </c>
      <c r="I29" s="33" t="s">
        <v>258</v>
      </c>
      <c r="J29" s="34" t="str">
        <f t="shared" si="6"/>
        <v>FollowingFieldLoss</v>
      </c>
      <c r="K29" s="35">
        <f>IF(L29="",VLOOKUP(K$2,CropCoefficients!$K$3:$AF$78,'NBalance Test'!$G29,FALSE),L29)</f>
        <v>0</v>
      </c>
      <c r="L29" s="43"/>
    </row>
    <row r="30" spans="1:12">
      <c r="A30" s="26">
        <f t="shared" si="1"/>
        <v>44957</v>
      </c>
      <c r="B30">
        <v>16.082282662694066</v>
      </c>
      <c r="C30">
        <f t="shared" si="3"/>
        <v>338.69446585099485</v>
      </c>
      <c r="E30" s="1"/>
      <c r="G30">
        <v>11</v>
      </c>
      <c r="H30" s="32" t="str">
        <f t="shared" si="7"/>
        <v>Following</v>
      </c>
      <c r="I30" s="33" t="s">
        <v>259</v>
      </c>
      <c r="J30" s="34" t="str">
        <f t="shared" si="6"/>
        <v>FollowingDressingLoss</v>
      </c>
      <c r="K30" s="35">
        <f>IF(L30="",VLOOKUP(K$2,CropCoefficients!$K$3:$AF$78,'NBalance Test'!$G30,FALSE),L30)</f>
        <v>0</v>
      </c>
      <c r="L30" s="43"/>
    </row>
    <row r="31" spans="1:12">
      <c r="A31" s="26">
        <f t="shared" si="1"/>
        <v>44958</v>
      </c>
      <c r="B31">
        <v>20.828587685127982</v>
      </c>
      <c r="C31">
        <f t="shared" si="3"/>
        <v>359.5230535361228</v>
      </c>
      <c r="E31" s="1"/>
      <c r="G31">
        <v>15</v>
      </c>
      <c r="H31" s="32" t="str">
        <f t="shared" si="7"/>
        <v>Following</v>
      </c>
      <c r="I31" s="33" t="s">
        <v>260</v>
      </c>
      <c r="J31" s="34" t="str">
        <f t="shared" si="6"/>
        <v>FollowingMoistureContent</v>
      </c>
      <c r="K31" s="35">
        <f>IF(L31="",VLOOKUP(K$2,CropCoefficients!$K$3:$AF$78,'NBalance Test'!$G31,FALSE),L31)</f>
        <v>80</v>
      </c>
      <c r="L31" s="43"/>
    </row>
    <row r="32" spans="1:12">
      <c r="A32" s="26">
        <f t="shared" si="1"/>
        <v>44959</v>
      </c>
      <c r="B32">
        <v>13.76912650928467</v>
      </c>
      <c r="C32">
        <f t="shared" si="3"/>
        <v>373.29218004540746</v>
      </c>
      <c r="E32" s="1"/>
      <c r="H32" s="32" t="str">
        <f t="shared" si="7"/>
        <v>Following</v>
      </c>
      <c r="I32" s="33" t="s">
        <v>261</v>
      </c>
      <c r="J32" s="34" t="str">
        <f t="shared" si="6"/>
        <v>FollowingEstablishDate</v>
      </c>
      <c r="K32" s="36">
        <f>L32</f>
        <v>44951</v>
      </c>
      <c r="L32" s="51">
        <v>44951</v>
      </c>
    </row>
    <row r="33" spans="1:12">
      <c r="A33" s="26">
        <f t="shared" si="1"/>
        <v>44960</v>
      </c>
      <c r="B33">
        <v>23.549644512826927</v>
      </c>
      <c r="C33">
        <f t="shared" si="3"/>
        <v>396.84182455823441</v>
      </c>
      <c r="E33" s="1"/>
      <c r="G33">
        <v>3</v>
      </c>
      <c r="H33" s="32" t="str">
        <f t="shared" si="7"/>
        <v>Following</v>
      </c>
      <c r="I33" s="33" t="s">
        <v>262</v>
      </c>
      <c r="J33" s="34" t="str">
        <f t="shared" si="6"/>
        <v>FollowingEstablishStage</v>
      </c>
      <c r="K33" s="35" t="str">
        <f>IF(L33="",VLOOKUP(K$2,CropCoefficients!$K$3:$AF$78,'NBalance Test'!$G33,FALSE),L33)</f>
        <v>Seed</v>
      </c>
      <c r="L33" s="43"/>
    </row>
    <row r="34" spans="1:12">
      <c r="A34" s="26"/>
      <c r="E34" s="1"/>
      <c r="H34" s="32" t="str">
        <f t="shared" si="7"/>
        <v>Following</v>
      </c>
      <c r="I34" s="33" t="s">
        <v>263</v>
      </c>
      <c r="J34" s="34" t="str">
        <f t="shared" si="6"/>
        <v>FollowingHarvestDate</v>
      </c>
      <c r="K34" s="36">
        <f>L34</f>
        <v>44959</v>
      </c>
      <c r="L34" s="51">
        <f>A32</f>
        <v>44959</v>
      </c>
    </row>
    <row r="35" spans="1:12">
      <c r="A35" s="26"/>
      <c r="E35" s="1"/>
      <c r="G35">
        <v>5</v>
      </c>
      <c r="H35" s="32" t="str">
        <f t="shared" si="7"/>
        <v>Following</v>
      </c>
      <c r="I35" s="33" t="s">
        <v>264</v>
      </c>
      <c r="J35" s="34" t="str">
        <f t="shared" si="6"/>
        <v>FollowingHarvestStage</v>
      </c>
      <c r="K35" s="35" t="str">
        <f>IF(L35="",VLOOKUP(K$2,CropCoefficients!$K$3:$AF$78,'NBalance Test'!$G35,FALSE),L35)</f>
        <v>EarlyReproductive</v>
      </c>
      <c r="L35" s="43"/>
    </row>
    <row r="36" spans="1:12">
      <c r="A36" s="26"/>
      <c r="E36" s="1"/>
      <c r="H36" s="32" t="str">
        <f t="shared" si="7"/>
        <v>Following</v>
      </c>
      <c r="I36" s="33" t="s">
        <v>265</v>
      </c>
      <c r="J36" s="34" t="str">
        <f t="shared" si="6"/>
        <v>FollowingResidueTreatment</v>
      </c>
      <c r="K36" s="35" t="str">
        <f>IF(L36="",P2,L36)</f>
        <v>None</v>
      </c>
      <c r="L36" s="43"/>
    </row>
    <row r="37" spans="1:12" ht="15.75" thickBot="1">
      <c r="A37" s="26"/>
      <c r="E37" s="1"/>
      <c r="H37" s="37" t="str">
        <f t="shared" si="7"/>
        <v>Following</v>
      </c>
      <c r="I37" s="38" t="s">
        <v>266</v>
      </c>
      <c r="J37" s="39" t="str">
        <f t="shared" si="6"/>
        <v>FollowingEstablishN</v>
      </c>
      <c r="K37" s="40">
        <f>IF(L37="",0,L37)</f>
        <v>0</v>
      </c>
      <c r="L37" s="43"/>
    </row>
    <row r="38" spans="1:12">
      <c r="E38" s="1"/>
    </row>
    <row r="39" spans="1:12">
      <c r="B39" s="27"/>
    </row>
    <row r="40" spans="1:12">
      <c r="B40" s="28"/>
    </row>
    <row r="41" spans="1:12">
      <c r="B41" s="28"/>
    </row>
    <row r="42" spans="1:12">
      <c r="B42" s="28"/>
    </row>
    <row r="43" spans="1:12">
      <c r="B43" s="28"/>
    </row>
    <row r="44" spans="1:12">
      <c r="B44" s="28"/>
    </row>
    <row r="45" spans="1:12">
      <c r="B45" s="28"/>
    </row>
    <row r="46" spans="1:12">
      <c r="B46" s="28"/>
    </row>
    <row r="47" spans="1:12">
      <c r="B47" s="28"/>
    </row>
    <row r="48" spans="1:1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</sheetData>
  <dataValidations count="5">
    <dataValidation type="list" allowBlank="1" showInputMessage="1" showErrorMessage="1" sqref="K12:L12 K24:L24 K36:L36" xr:uid="{3DE26B06-4750-44B0-83A7-1227F7B54B47}">
      <formula1>$P$2:$P$6</formula1>
    </dataValidation>
    <dataValidation type="list" allowBlank="1" showInputMessage="1" showErrorMessage="1" sqref="L11 L23 L35" xr:uid="{06B45905-6E1B-443D-B1AD-A919DC745A0E}">
      <formula1>$O$2:$O$7</formula1>
    </dataValidation>
    <dataValidation type="list" allowBlank="1" showInputMessage="1" showErrorMessage="1" sqref="L9 L21 L33" xr:uid="{DC0257CB-3CD1-4F7D-9B68-276D2BCCE56B}">
      <formula1>$N$2:$N$3</formula1>
    </dataValidation>
    <dataValidation type="list" allowBlank="1" showInputMessage="1" showErrorMessage="1" sqref="L4 L16 L28" xr:uid="{4075E367-9DF1-477A-911B-4E740AEED4E4}">
      <formula1>$Q$2:$Q$4</formula1>
    </dataValidation>
    <dataValidation type="whole" operator="lessThanOrEqual" allowBlank="1" showInputMessage="1" showErrorMessage="1" sqref="L5:L7 L17:L19 L29:L31" xr:uid="{B2D348D7-0423-4C32-BE28-8CA7100F800E}">
      <formula1>100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F1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G2 G14 G26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K2:L2 K14:L14 K26:L26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workbookViewId="0">
      <selection activeCell="K9" sqref="K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C2">
        <v>12</v>
      </c>
      <c r="E2" s="2"/>
      <c r="I2" t="s">
        <v>270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C3">
        <f>B3+B2</f>
        <v>26.387874318606862</v>
      </c>
      <c r="E3" s="1"/>
      <c r="I3" s="1" t="s">
        <v>256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C4">
        <f>B4+C3</f>
        <v>34.076411463380438</v>
      </c>
      <c r="E4" s="1"/>
      <c r="H4" t="s">
        <v>36</v>
      </c>
      <c r="I4" s="1" t="s">
        <v>257</v>
      </c>
      <c r="J4">
        <f>VLOOKUP(H4,$S$2:$T$3,2,FALSE)</f>
        <v>1000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C5">
        <f t="shared" ref="C5:C33" si="1">B5+C4</f>
        <v>47.988434756431076</v>
      </c>
      <c r="E5" s="1"/>
      <c r="I5" s="1" t="s">
        <v>258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C6">
        <f t="shared" si="1"/>
        <v>52.137599053461244</v>
      </c>
      <c r="E6" s="1"/>
      <c r="I6" s="1" t="s">
        <v>259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C7">
        <f t="shared" si="1"/>
        <v>63.818423046925219</v>
      </c>
      <c r="E7" s="1"/>
      <c r="I7" s="1" t="s">
        <v>260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C8">
        <f t="shared" si="1"/>
        <v>75.107774891106942</v>
      </c>
      <c r="E8" s="1"/>
      <c r="I8" s="1" t="s">
        <v>261</v>
      </c>
      <c r="J8" s="26">
        <v>44947</v>
      </c>
    </row>
    <row r="9" spans="1:20">
      <c r="A9" s="26">
        <f t="shared" si="0"/>
        <v>44954</v>
      </c>
      <c r="B9">
        <v>13.934890823546613</v>
      </c>
      <c r="C9">
        <f t="shared" si="1"/>
        <v>89.042665714653552</v>
      </c>
      <c r="E9" s="1"/>
      <c r="I9" s="1" t="s">
        <v>262</v>
      </c>
      <c r="J9" t="s">
        <v>32</v>
      </c>
    </row>
    <row r="10" spans="1:20">
      <c r="A10" s="26">
        <f t="shared" si="0"/>
        <v>44955</v>
      </c>
      <c r="B10">
        <v>7.3816990790906738</v>
      </c>
      <c r="C10">
        <f t="shared" si="1"/>
        <v>96.424364793744232</v>
      </c>
      <c r="E10" s="1"/>
      <c r="I10" s="1" t="s">
        <v>263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C11">
        <f t="shared" si="1"/>
        <v>110.35692439844928</v>
      </c>
      <c r="E11" s="1"/>
      <c r="I11" s="1" t="s">
        <v>264</v>
      </c>
      <c r="J11" t="s">
        <v>269</v>
      </c>
    </row>
    <row r="12" spans="1:20">
      <c r="A12" s="26">
        <f t="shared" si="0"/>
        <v>44957</v>
      </c>
      <c r="B12">
        <v>5.3540880739901002</v>
      </c>
      <c r="C12">
        <f t="shared" si="1"/>
        <v>115.71101247243938</v>
      </c>
      <c r="E12" s="1"/>
      <c r="I12" s="1" t="s">
        <v>265</v>
      </c>
      <c r="J12" t="s">
        <v>252</v>
      </c>
    </row>
    <row r="13" spans="1:20">
      <c r="A13" s="26">
        <f t="shared" si="0"/>
        <v>44958</v>
      </c>
      <c r="B13">
        <v>13.363497784448709</v>
      </c>
      <c r="C13">
        <f t="shared" si="1"/>
        <v>129.07451025688809</v>
      </c>
      <c r="E13" s="1"/>
      <c r="I13" s="1" t="s">
        <v>266</v>
      </c>
      <c r="J13">
        <v>10</v>
      </c>
    </row>
    <row r="14" spans="1:20">
      <c r="A14" s="26">
        <f t="shared" si="0"/>
        <v>44959</v>
      </c>
      <c r="B14">
        <v>6.6646938971593457</v>
      </c>
      <c r="C14">
        <f t="shared" si="1"/>
        <v>135.73920415404743</v>
      </c>
      <c r="E14" s="1"/>
      <c r="I14" s="1"/>
    </row>
    <row r="15" spans="1:20">
      <c r="A15" s="26">
        <f t="shared" si="0"/>
        <v>44960</v>
      </c>
      <c r="B15">
        <v>15.119829112109056</v>
      </c>
      <c r="C15">
        <f t="shared" si="1"/>
        <v>150.85903326615647</v>
      </c>
      <c r="E15" s="1"/>
    </row>
    <row r="16" spans="1:20">
      <c r="A16" s="26">
        <f t="shared" si="0"/>
        <v>44961</v>
      </c>
      <c r="B16">
        <v>10.605844567907475</v>
      </c>
      <c r="C16">
        <f t="shared" si="1"/>
        <v>161.46487783406394</v>
      </c>
      <c r="E16" s="1"/>
    </row>
    <row r="17" spans="1:5">
      <c r="A17" s="26">
        <f t="shared" si="0"/>
        <v>44962</v>
      </c>
      <c r="B17">
        <v>11.901756295522578</v>
      </c>
      <c r="C17">
        <f t="shared" si="1"/>
        <v>173.36663412958652</v>
      </c>
      <c r="E17" s="1"/>
    </row>
    <row r="18" spans="1:5">
      <c r="A18" s="26">
        <f t="shared" si="0"/>
        <v>44963</v>
      </c>
      <c r="B18">
        <v>3.8939814164824327</v>
      </c>
      <c r="C18">
        <f t="shared" si="1"/>
        <v>177.26061554606895</v>
      </c>
      <c r="E18" s="1"/>
    </row>
    <row r="19" spans="1:5">
      <c r="A19" s="26">
        <f t="shared" si="0"/>
        <v>44964</v>
      </c>
      <c r="B19">
        <v>6.2562047514789443</v>
      </c>
      <c r="C19">
        <f t="shared" si="1"/>
        <v>183.51682029754789</v>
      </c>
      <c r="E19" s="1"/>
    </row>
    <row r="20" spans="1:5">
      <c r="A20" s="26">
        <f t="shared" si="0"/>
        <v>44965</v>
      </c>
      <c r="B20">
        <v>5.2802002140493496</v>
      </c>
      <c r="C20">
        <f t="shared" si="1"/>
        <v>188.79702051159725</v>
      </c>
      <c r="E20" s="1"/>
    </row>
    <row r="21" spans="1:5">
      <c r="A21" s="26">
        <f t="shared" si="0"/>
        <v>44966</v>
      </c>
      <c r="B21">
        <v>14.049139077238873</v>
      </c>
      <c r="C21">
        <f t="shared" si="1"/>
        <v>202.84615958883612</v>
      </c>
      <c r="E21" s="1"/>
    </row>
    <row r="22" spans="1:5">
      <c r="A22" s="26">
        <f t="shared" si="0"/>
        <v>44967</v>
      </c>
      <c r="B22">
        <v>13.012433227854736</v>
      </c>
      <c r="C22">
        <f t="shared" si="1"/>
        <v>215.85859281669084</v>
      </c>
      <c r="E22" s="1"/>
    </row>
    <row r="23" spans="1:5">
      <c r="A23" s="26">
        <f t="shared" si="0"/>
        <v>44968</v>
      </c>
      <c r="B23">
        <v>18.45901588220935</v>
      </c>
      <c r="C23">
        <f t="shared" si="1"/>
        <v>234.31760869890019</v>
      </c>
      <c r="E23" s="1"/>
    </row>
    <row r="24" spans="1:5">
      <c r="A24" s="26">
        <f t="shared" si="0"/>
        <v>44969</v>
      </c>
      <c r="B24">
        <v>11.995492344501493</v>
      </c>
      <c r="C24">
        <f t="shared" si="1"/>
        <v>246.31310104340167</v>
      </c>
      <c r="E24" s="1"/>
    </row>
    <row r="25" spans="1:5">
      <c r="A25" s="26">
        <f t="shared" si="0"/>
        <v>44970</v>
      </c>
      <c r="B25">
        <v>14.89124712931573</v>
      </c>
      <c r="C25">
        <f t="shared" si="1"/>
        <v>261.2043481727174</v>
      </c>
      <c r="E25" s="1"/>
    </row>
    <row r="26" spans="1:5">
      <c r="A26" s="26">
        <f t="shared" si="0"/>
        <v>44971</v>
      </c>
      <c r="B26">
        <v>10.598117463308858</v>
      </c>
      <c r="C26">
        <f t="shared" si="1"/>
        <v>271.80246563602628</v>
      </c>
      <c r="E26" s="1"/>
    </row>
    <row r="27" spans="1:5">
      <c r="A27" s="26">
        <f t="shared" si="0"/>
        <v>44972</v>
      </c>
      <c r="B27">
        <v>18.08459347173163</v>
      </c>
      <c r="C27">
        <f t="shared" si="1"/>
        <v>289.88705910775792</v>
      </c>
      <c r="E27" s="1"/>
    </row>
    <row r="28" spans="1:5">
      <c r="A28" s="26">
        <f t="shared" si="0"/>
        <v>44973</v>
      </c>
      <c r="B28">
        <v>14.79161849090584</v>
      </c>
      <c r="C28">
        <f t="shared" si="1"/>
        <v>304.67867759866374</v>
      </c>
      <c r="E28" s="1"/>
    </row>
    <row r="29" spans="1:5">
      <c r="A29" s="26">
        <f t="shared" si="0"/>
        <v>44974</v>
      </c>
      <c r="B29">
        <v>17.933505589637022</v>
      </c>
      <c r="C29">
        <f t="shared" si="1"/>
        <v>322.61218318830078</v>
      </c>
      <c r="E29" s="1"/>
    </row>
    <row r="30" spans="1:5">
      <c r="A30" s="26">
        <f t="shared" si="0"/>
        <v>44975</v>
      </c>
      <c r="B30">
        <v>16.082282662694066</v>
      </c>
      <c r="C30">
        <f t="shared" si="1"/>
        <v>338.69446585099485</v>
      </c>
      <c r="E30" s="1"/>
    </row>
    <row r="31" spans="1:5">
      <c r="A31" s="26">
        <f t="shared" si="0"/>
        <v>44976</v>
      </c>
      <c r="B31">
        <v>20.828587685127982</v>
      </c>
      <c r="C31">
        <f t="shared" si="1"/>
        <v>359.5230535361228</v>
      </c>
      <c r="E31" s="1"/>
    </row>
    <row r="32" spans="1:5">
      <c r="A32" s="26">
        <f t="shared" si="0"/>
        <v>44977</v>
      </c>
      <c r="B32">
        <v>13.76912650928467</v>
      </c>
      <c r="C32">
        <f t="shared" si="1"/>
        <v>373.29218004540746</v>
      </c>
      <c r="E32" s="1"/>
    </row>
    <row r="33" spans="1:11">
      <c r="A33" s="26">
        <f t="shared" si="0"/>
        <v>44978</v>
      </c>
      <c r="B33">
        <v>23.549644512826927</v>
      </c>
      <c r="C33">
        <f t="shared" si="1"/>
        <v>396.84182455823441</v>
      </c>
      <c r="E33" s="1"/>
    </row>
    <row r="34" spans="1:11">
      <c r="E34" s="1"/>
    </row>
    <row r="35" spans="1:11">
      <c r="B35" s="27" t="str">
        <f t="array" ref="B35:K67">_xll.GetDailyCropData(C2:C33,I2:J13)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0.24045279550653953</v>
      </c>
      <c r="D36">
        <v>0.33062259382149178</v>
      </c>
      <c r="E36">
        <v>5.5229001467908292</v>
      </c>
      <c r="F36">
        <v>0.61365557186564779</v>
      </c>
      <c r="G36">
        <v>0</v>
      </c>
      <c r="H36">
        <v>6.7076311079845077</v>
      </c>
      <c r="I36">
        <v>0</v>
      </c>
      <c r="J36">
        <v>7.7287627780739275E-3</v>
      </c>
      <c r="K36">
        <v>5.13278853215887E-3</v>
      </c>
    </row>
    <row r="37" spans="1:11">
      <c r="B37" s="28">
        <v>44948</v>
      </c>
      <c r="C37">
        <v>0.25279054752714863</v>
      </c>
      <c r="D37">
        <v>0.34758700284982935</v>
      </c>
      <c r="E37">
        <v>5.8062828885141951</v>
      </c>
      <c r="F37">
        <v>0.64514254316824415</v>
      </c>
      <c r="G37">
        <v>0</v>
      </c>
      <c r="H37">
        <v>7.0518029820594172</v>
      </c>
      <c r="I37">
        <v>0.34417187407490957</v>
      </c>
      <c r="J37">
        <v>1.059942937628734E-2</v>
      </c>
      <c r="K37">
        <v>1.6419736756375109E-2</v>
      </c>
    </row>
    <row r="38" spans="1:11">
      <c r="B38" s="28">
        <v>44949</v>
      </c>
      <c r="C38">
        <v>0.26964455092681444</v>
      </c>
      <c r="D38">
        <v>0.37076125752436973</v>
      </c>
      <c r="E38">
        <v>6.1933982791002675</v>
      </c>
      <c r="F38">
        <v>0.68815536434447444</v>
      </c>
      <c r="G38">
        <v>0</v>
      </c>
      <c r="H38">
        <v>7.5219594518959276</v>
      </c>
      <c r="I38">
        <v>0.47015646983651038</v>
      </c>
      <c r="J38">
        <v>1.5911434113245599E-2</v>
      </c>
      <c r="K38">
        <v>3.0995321254405621E-2</v>
      </c>
    </row>
    <row r="39" spans="1:11">
      <c r="B39" s="28">
        <v>44950</v>
      </c>
      <c r="C39">
        <v>0.29525766309383056</v>
      </c>
      <c r="D39">
        <v>0.40597928675401684</v>
      </c>
      <c r="E39">
        <v>6.7816994491864184</v>
      </c>
      <c r="F39">
        <v>0.75352216102071334</v>
      </c>
      <c r="G39">
        <v>0</v>
      </c>
      <c r="H39">
        <v>8.2364585600549791</v>
      </c>
      <c r="I39">
        <v>0.71449910815905149</v>
      </c>
      <c r="J39">
        <v>2.8058379502174744E-2</v>
      </c>
      <c r="K39">
        <v>5.1521528553910921E-2</v>
      </c>
    </row>
    <row r="40" spans="1:11">
      <c r="B40" s="28">
        <v>44951</v>
      </c>
      <c r="C40">
        <v>0.32577992062366995</v>
      </c>
      <c r="D40">
        <v>0.44794739085754609</v>
      </c>
      <c r="E40">
        <v>7.4827575518249185</v>
      </c>
      <c r="F40">
        <v>0.8314175057583244</v>
      </c>
      <c r="G40">
        <v>0</v>
      </c>
      <c r="H40">
        <v>9.0879023690644587</v>
      </c>
      <c r="I40">
        <v>0.85144380900947958</v>
      </c>
      <c r="J40">
        <v>5.1406307994928985E-2</v>
      </c>
      <c r="K40">
        <v>7.3822467763569516E-2</v>
      </c>
    </row>
    <row r="41" spans="1:11">
      <c r="B41" s="28">
        <v>44952</v>
      </c>
      <c r="C41">
        <v>0.36734318216752515</v>
      </c>
      <c r="D41">
        <v>0.50509687548034699</v>
      </c>
      <c r="E41">
        <v>8.4374137154103419</v>
      </c>
      <c r="F41">
        <v>0.93749041282337153</v>
      </c>
      <c r="G41">
        <v>0</v>
      </c>
      <c r="H41">
        <v>10.247344185881584</v>
      </c>
      <c r="I41">
        <v>1.1594418168171252</v>
      </c>
      <c r="J41">
        <v>0.10486187094470467</v>
      </c>
      <c r="K41">
        <v>0.10111967359321293</v>
      </c>
    </row>
    <row r="42" spans="1:11">
      <c r="B42" s="28">
        <v>44953</v>
      </c>
      <c r="C42">
        <v>0.42287436739153877</v>
      </c>
      <c r="D42">
        <v>0.58145225516336574</v>
      </c>
      <c r="E42">
        <v>9.7128956260244035</v>
      </c>
      <c r="F42">
        <v>1.0792106251138232</v>
      </c>
      <c r="G42">
        <v>0</v>
      </c>
      <c r="H42">
        <v>11.796432873693133</v>
      </c>
      <c r="I42">
        <v>1.5490886878115493</v>
      </c>
      <c r="J42">
        <v>0.22494460358381663</v>
      </c>
      <c r="K42">
        <v>0.13324570072963324</v>
      </c>
    </row>
    <row r="43" spans="1:11">
      <c r="B43" s="28">
        <v>44954</v>
      </c>
      <c r="C43">
        <v>0.4992511165097126</v>
      </c>
      <c r="D43">
        <v>0.68647028520085474</v>
      </c>
      <c r="E43">
        <v>11.467174082332459</v>
      </c>
      <c r="F43">
        <v>1.2741304535924958</v>
      </c>
      <c r="G43">
        <v>0</v>
      </c>
      <c r="H43">
        <v>13.927025937635523</v>
      </c>
      <c r="I43">
        <v>2.1305930639423902</v>
      </c>
      <c r="J43">
        <v>0.45971201365055625</v>
      </c>
      <c r="K43">
        <v>0.17133213185071902</v>
      </c>
    </row>
    <row r="44" spans="1:11">
      <c r="B44" s="28">
        <v>44955</v>
      </c>
      <c r="C44">
        <v>0.59685389447410431</v>
      </c>
      <c r="D44">
        <v>0.8206741049018933</v>
      </c>
      <c r="E44">
        <v>13.708987888702081</v>
      </c>
      <c r="F44">
        <v>1.523220876522454</v>
      </c>
      <c r="G44">
        <v>0</v>
      </c>
      <c r="H44">
        <v>16.649736764600537</v>
      </c>
      <c r="I44">
        <v>2.7227108269650131</v>
      </c>
      <c r="J44">
        <v>0.73169559350275948</v>
      </c>
      <c r="K44">
        <v>0.21257595467022186</v>
      </c>
    </row>
    <row r="45" spans="1:11">
      <c r="B45" s="28">
        <v>44956</v>
      </c>
      <c r="C45">
        <v>0.73081398782268936</v>
      </c>
      <c r="D45">
        <v>1.0048692332561979</v>
      </c>
      <c r="E45">
        <v>16.785883782802394</v>
      </c>
      <c r="F45">
        <v>1.8650981980891557</v>
      </c>
      <c r="G45">
        <v>0</v>
      </c>
      <c r="H45">
        <v>20.386665201970438</v>
      </c>
      <c r="I45">
        <v>3.736928437369901</v>
      </c>
      <c r="J45">
        <v>0.91183775236646669</v>
      </c>
      <c r="K45">
        <v>0.25977918433661218</v>
      </c>
    </row>
    <row r="46" spans="1:11">
      <c r="B46" s="28">
        <v>44957</v>
      </c>
      <c r="C46">
        <v>0.90133327072565772</v>
      </c>
      <c r="D46">
        <v>1.2393332472477792</v>
      </c>
      <c r="E46">
        <v>20.702498561979947</v>
      </c>
      <c r="F46">
        <v>2.3002776179977724</v>
      </c>
      <c r="G46">
        <v>0</v>
      </c>
      <c r="H46">
        <v>25.143442697951158</v>
      </c>
      <c r="I46">
        <v>4.756777495980721</v>
      </c>
      <c r="J46">
        <v>0.97666063962351402</v>
      </c>
      <c r="K46">
        <v>0.3092725308251979</v>
      </c>
    </row>
    <row r="47" spans="1:11">
      <c r="B47" s="28">
        <v>44958</v>
      </c>
      <c r="C47">
        <v>1.1345403466314459</v>
      </c>
      <c r="D47">
        <v>1.5599929766182379</v>
      </c>
      <c r="E47">
        <v>26.058973586691025</v>
      </c>
      <c r="F47">
        <v>2.8954415096323363</v>
      </c>
      <c r="G47">
        <v>0</v>
      </c>
      <c r="H47">
        <v>31.648948419573045</v>
      </c>
      <c r="I47">
        <v>6.505505721621887</v>
      </c>
      <c r="J47">
        <v>0.99499915648788961</v>
      </c>
      <c r="K47">
        <v>0.36448187799524606</v>
      </c>
    </row>
    <row r="48" spans="1:11">
      <c r="B48" s="28">
        <v>44959</v>
      </c>
      <c r="C48">
        <v>1.4374349244200753</v>
      </c>
      <c r="D48">
        <v>1.9764730210776029</v>
      </c>
      <c r="E48">
        <v>33.016083420273603</v>
      </c>
      <c r="F48">
        <v>3.6684537133637343</v>
      </c>
      <c r="G48">
        <v>0</v>
      </c>
      <c r="H48">
        <v>40.098445079135011</v>
      </c>
      <c r="I48">
        <v>8.4494966595619658</v>
      </c>
      <c r="J48">
        <v>0.99902566229623158</v>
      </c>
      <c r="K48">
        <v>0.42254193053243494</v>
      </c>
    </row>
    <row r="49" spans="2:11">
      <c r="B49" s="28">
        <v>44960</v>
      </c>
      <c r="C49">
        <v>1.8549631879549882</v>
      </c>
      <c r="D49">
        <v>2.5505743834381081</v>
      </c>
      <c r="E49">
        <v>42.606185723341127</v>
      </c>
      <c r="F49">
        <v>4.7340206359267931</v>
      </c>
      <c r="G49">
        <v>0</v>
      </c>
      <c r="H49">
        <v>51.745743930661021</v>
      </c>
      <c r="I49">
        <v>11.64729885152601</v>
      </c>
      <c r="J49">
        <v>0.99984236301975438</v>
      </c>
      <c r="K49">
        <v>0.48706922352585996</v>
      </c>
    </row>
    <row r="50" spans="2:11">
      <c r="B50" s="28">
        <v>44961</v>
      </c>
      <c r="C50">
        <v>2.4090830202135631</v>
      </c>
      <c r="D50">
        <v>3.3124891527936482</v>
      </c>
      <c r="E50">
        <v>55.33362562053027</v>
      </c>
      <c r="F50">
        <v>6.1481806245033646</v>
      </c>
      <c r="G50">
        <v>0</v>
      </c>
      <c r="H50">
        <v>67.203378418040842</v>
      </c>
      <c r="I50">
        <v>15.457634487379821</v>
      </c>
      <c r="J50">
        <v>0.99997757810590004</v>
      </c>
      <c r="K50">
        <v>0.55613297963361974</v>
      </c>
    </row>
    <row r="51" spans="2:11">
      <c r="B51" s="28">
        <v>44962</v>
      </c>
      <c r="C51">
        <v>3.1377323788424221</v>
      </c>
      <c r="D51">
        <v>4.3143820209083286</v>
      </c>
      <c r="E51">
        <v>72.06979057653686</v>
      </c>
      <c r="F51">
        <v>8.0077545085040978</v>
      </c>
      <c r="G51">
        <v>0</v>
      </c>
      <c r="H51">
        <v>87.529659484791722</v>
      </c>
      <c r="I51">
        <v>20.32628106675088</v>
      </c>
      <c r="J51">
        <v>0.99999723815247055</v>
      </c>
      <c r="K51">
        <v>0.63028750226023011</v>
      </c>
    </row>
    <row r="52" spans="2:11">
      <c r="B52" s="28">
        <v>44963</v>
      </c>
      <c r="C52">
        <v>4.0249101429729981</v>
      </c>
      <c r="D52">
        <v>5.5342514465878709</v>
      </c>
      <c r="E52">
        <v>92.447154846411038</v>
      </c>
      <c r="F52">
        <v>10.271906094045674</v>
      </c>
      <c r="G52">
        <v>0</v>
      </c>
      <c r="H52">
        <v>112.27822253001759</v>
      </c>
      <c r="I52">
        <v>24.748563045225865</v>
      </c>
      <c r="J52">
        <v>0.99999967544238733</v>
      </c>
      <c r="K52">
        <v>0.70610760681675389</v>
      </c>
    </row>
    <row r="53" spans="2:11">
      <c r="B53" s="28">
        <v>44964</v>
      </c>
      <c r="C53">
        <v>5.0732005800090771</v>
      </c>
      <c r="D53">
        <v>6.9756507975124791</v>
      </c>
      <c r="E53">
        <v>116.52507582208347</v>
      </c>
      <c r="F53">
        <v>12.947230646898166</v>
      </c>
      <c r="G53">
        <v>0</v>
      </c>
      <c r="H53">
        <v>141.5211578465032</v>
      </c>
      <c r="I53">
        <v>29.242935316485614</v>
      </c>
      <c r="J53">
        <v>0.99999996463587426</v>
      </c>
      <c r="K53">
        <v>0.78460369270688002</v>
      </c>
    </row>
    <row r="54" spans="2:11">
      <c r="B54" s="28">
        <v>44965</v>
      </c>
      <c r="C54">
        <v>6.2403736224081499</v>
      </c>
      <c r="D54">
        <v>8.5805137308112034</v>
      </c>
      <c r="E54">
        <v>143.33358163968717</v>
      </c>
      <c r="F54">
        <v>15.925953515520801</v>
      </c>
      <c r="G54">
        <v>0</v>
      </c>
      <c r="H54">
        <v>174.08042250842735</v>
      </c>
      <c r="I54">
        <v>32.559264661924146</v>
      </c>
      <c r="J54">
        <v>0.99999999638478587</v>
      </c>
      <c r="K54">
        <v>0.8653582911891875</v>
      </c>
    </row>
    <row r="55" spans="2:11">
      <c r="B55" s="28">
        <v>44966</v>
      </c>
      <c r="C55">
        <v>7.5135067089774115</v>
      </c>
      <c r="D55">
        <v>10.331071724843939</v>
      </c>
      <c r="E55">
        <v>172.57585722182489</v>
      </c>
      <c r="F55">
        <v>19.175095246869439</v>
      </c>
      <c r="G55">
        <v>0</v>
      </c>
      <c r="H55">
        <v>209.59553090251572</v>
      </c>
      <c r="I55">
        <v>35.515108394088372</v>
      </c>
      <c r="J55">
        <v>0.9999999996881086</v>
      </c>
      <c r="K55">
        <v>0.95212216133335792</v>
      </c>
    </row>
    <row r="56" spans="2:11">
      <c r="B56" s="28">
        <v>44967</v>
      </c>
      <c r="C56">
        <v>8.7875317818209595</v>
      </c>
      <c r="D56">
        <v>12.082856200003818</v>
      </c>
      <c r="E56">
        <v>201.83862061370013</v>
      </c>
      <c r="F56">
        <v>22.426513401522243</v>
      </c>
      <c r="G56">
        <v>0</v>
      </c>
      <c r="H56">
        <v>245.13552199704719</v>
      </c>
      <c r="I56">
        <v>35.539991094531473</v>
      </c>
      <c r="J56">
        <v>0.99999999997700617</v>
      </c>
      <c r="K56">
        <v>1.0444518704814798</v>
      </c>
    </row>
    <row r="57" spans="2:11">
      <c r="B57" s="28">
        <v>44968</v>
      </c>
      <c r="C57">
        <v>9.9777715398792495</v>
      </c>
      <c r="D57">
        <v>13.719435867333965</v>
      </c>
      <c r="E57">
        <v>229.1769400566015</v>
      </c>
      <c r="F57">
        <v>25.464104450733505</v>
      </c>
      <c r="G57">
        <v>0</v>
      </c>
      <c r="H57">
        <v>278.33825191454821</v>
      </c>
      <c r="I57">
        <v>33.202729917501017</v>
      </c>
      <c r="J57">
        <v>0.99999999999864353</v>
      </c>
      <c r="K57">
        <v>1.1446770983825301</v>
      </c>
    </row>
    <row r="58" spans="2:11">
      <c r="B58" s="28">
        <v>44969</v>
      </c>
      <c r="C58">
        <v>10.959318140288914</v>
      </c>
      <c r="D58">
        <v>15.069062442897252</v>
      </c>
      <c r="E58">
        <v>251.72183853476093</v>
      </c>
      <c r="F58">
        <v>27.969093170529</v>
      </c>
      <c r="G58">
        <v>0</v>
      </c>
      <c r="H58">
        <v>305.71931228847609</v>
      </c>
      <c r="I58">
        <v>27.38106037392788</v>
      </c>
      <c r="J58">
        <v>0.99999999999993072</v>
      </c>
      <c r="K58">
        <v>1.2</v>
      </c>
    </row>
    <row r="59" spans="2:11">
      <c r="B59" s="28">
        <v>44970</v>
      </c>
      <c r="C59">
        <v>11.708128174736709</v>
      </c>
      <c r="D59">
        <v>16.098676240262975</v>
      </c>
      <c r="E59">
        <v>268.92106901348376</v>
      </c>
      <c r="F59">
        <v>29.880118779275982</v>
      </c>
      <c r="G59">
        <v>0</v>
      </c>
      <c r="H59">
        <v>326.60799220775942</v>
      </c>
      <c r="I59">
        <v>20.888679919283334</v>
      </c>
      <c r="J59">
        <v>0.99281496336998154</v>
      </c>
      <c r="K59">
        <v>1.2</v>
      </c>
    </row>
    <row r="60" spans="2:11">
      <c r="B60" s="28">
        <v>44971</v>
      </c>
      <c r="C60">
        <v>12.22801020274105</v>
      </c>
      <c r="D60">
        <v>16.813514028768939</v>
      </c>
      <c r="E60">
        <v>280.86210934420842</v>
      </c>
      <c r="F60">
        <v>31.206901038245395</v>
      </c>
      <c r="G60">
        <v>0</v>
      </c>
      <c r="H60">
        <v>341.11053461396392</v>
      </c>
      <c r="I60">
        <v>14.502542406204498</v>
      </c>
      <c r="J60">
        <v>0.8021756728315067</v>
      </c>
      <c r="K60">
        <v>1.2</v>
      </c>
    </row>
    <row r="61" spans="2:11">
      <c r="B61" s="28">
        <v>44972</v>
      </c>
      <c r="C61">
        <v>12.574620212330577</v>
      </c>
      <c r="D61">
        <v>17.290102791954538</v>
      </c>
      <c r="E61">
        <v>288.82330800196786</v>
      </c>
      <c r="F61">
        <v>32.09147866688533</v>
      </c>
      <c r="G61">
        <v>0</v>
      </c>
      <c r="H61">
        <v>350.77950967313836</v>
      </c>
      <c r="I61">
        <v>9.6689750591744428</v>
      </c>
      <c r="J61">
        <v>0.59885204530197456</v>
      </c>
      <c r="K61">
        <v>1.2</v>
      </c>
    </row>
    <row r="62" spans="2:11">
      <c r="B62" s="28">
        <v>44973</v>
      </c>
      <c r="C62">
        <v>12.789409668484794</v>
      </c>
      <c r="D62">
        <v>17.58543829416659</v>
      </c>
      <c r="E62">
        <v>293.75675332301006</v>
      </c>
      <c r="F62">
        <v>32.63963925811224</v>
      </c>
      <c r="G62">
        <v>0</v>
      </c>
      <c r="H62">
        <v>356.77124054377373</v>
      </c>
      <c r="I62">
        <v>5.9917308706353651</v>
      </c>
      <c r="J62">
        <v>0.3851537375854045</v>
      </c>
      <c r="K62">
        <v>1.2</v>
      </c>
    </row>
    <row r="63" spans="2:11">
      <c r="B63" s="28">
        <v>44974</v>
      </c>
      <c r="C63">
        <v>12.917057897585392</v>
      </c>
      <c r="D63">
        <v>17.760954609179908</v>
      </c>
      <c r="E63">
        <v>296.68867358516445</v>
      </c>
      <c r="F63">
        <v>32.965408176129394</v>
      </c>
      <c r="G63">
        <v>0</v>
      </c>
      <c r="H63">
        <v>360.33209426805911</v>
      </c>
      <c r="I63">
        <v>3.5608537242853799</v>
      </c>
      <c r="J63">
        <v>0.15887706427352644</v>
      </c>
      <c r="K63">
        <v>1.2</v>
      </c>
    </row>
    <row r="64" spans="2:11">
      <c r="B64" s="28">
        <v>44975</v>
      </c>
      <c r="C64">
        <v>12.989010185250237</v>
      </c>
      <c r="D64">
        <v>17.859889004719069</v>
      </c>
      <c r="E64">
        <v>298.34132769246628</v>
      </c>
      <c r="F64">
        <v>33.149036410274043</v>
      </c>
      <c r="G64">
        <v>0</v>
      </c>
      <c r="H64">
        <v>362.33926329270969</v>
      </c>
      <c r="I64">
        <v>2.0071690246505796</v>
      </c>
      <c r="J64">
        <v>0</v>
      </c>
      <c r="K64">
        <v>1.2</v>
      </c>
    </row>
    <row r="65" spans="2:11">
      <c r="B65" s="28">
        <v>44976</v>
      </c>
      <c r="C65">
        <v>13.028332241787121</v>
      </c>
      <c r="D65">
        <v>17.913956832457288</v>
      </c>
      <c r="E65">
        <v>299.24450617854785</v>
      </c>
      <c r="F65">
        <v>33.249389575394218</v>
      </c>
      <c r="G65">
        <v>0</v>
      </c>
      <c r="H65">
        <v>363.43618482818653</v>
      </c>
      <c r="I65">
        <v>1.096921535476838</v>
      </c>
      <c r="J65">
        <v>0</v>
      </c>
      <c r="K65">
        <v>1.2</v>
      </c>
    </row>
    <row r="66" spans="2:11">
      <c r="B66" s="28">
        <v>44977</v>
      </c>
      <c r="C66">
        <v>13.048565865441473</v>
      </c>
      <c r="D66">
        <v>17.941778064982021</v>
      </c>
      <c r="E66">
        <v>299.70924722185879</v>
      </c>
      <c r="F66">
        <v>33.301027469095423</v>
      </c>
      <c r="G66">
        <v>0</v>
      </c>
      <c r="H66">
        <v>364.00061862137773</v>
      </c>
      <c r="I66">
        <v>0.56443379319119913</v>
      </c>
      <c r="J66">
        <v>0</v>
      </c>
      <c r="K66">
        <v>1.2</v>
      </c>
    </row>
    <row r="67" spans="2:11">
      <c r="B67" s="28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2023-01-20T19:51:52Z</dcterms:modified>
</cp:coreProperties>
</file>