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578196F2-5DB4-404B-AE3A-5F20E10CB3C1}" xr6:coauthVersionLast="46" xr6:coauthVersionMax="46" xr10:uidLastSave="{00000000-0000-0000-0000-000000000000}"/>
  <bookViews>
    <workbookView xWindow="-16320" yWindow="-5925" windowWidth="16440" windowHeight="28440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4" l="1"/>
  <c r="O19" i="4"/>
  <c r="O16" i="4"/>
  <c r="O32" i="4"/>
  <c r="O24" i="4"/>
  <c r="O25" i="4"/>
  <c r="O22" i="4"/>
  <c r="O17" i="4"/>
  <c r="O2" i="4"/>
  <c r="O37" i="4"/>
  <c r="O13" i="4"/>
  <c r="O38" i="4"/>
  <c r="O33" i="4"/>
  <c r="L28" i="4"/>
  <c r="L29" i="4" s="1"/>
  <c r="O27" i="4"/>
  <c r="O28" i="4" s="1"/>
  <c r="N27" i="4"/>
  <c r="O26" i="4"/>
  <c r="O23" i="4"/>
  <c r="O21" i="4"/>
  <c r="L16" i="4"/>
  <c r="L17" i="4" s="1"/>
  <c r="O15" i="4"/>
  <c r="O20" i="4" s="1"/>
  <c r="N15" i="4"/>
  <c r="O11" i="4"/>
  <c r="O9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O14" i="4"/>
  <c r="L4" i="4"/>
  <c r="N4" i="4" s="1"/>
  <c r="O3" i="4"/>
  <c r="N3" i="4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A1" i="4" a="1"/>
  <c r="A1" i="4" l="1"/>
  <c r="D2" i="4"/>
  <c r="B4" i="4"/>
  <c r="E5" i="4"/>
  <c r="C7" i="4"/>
  <c r="A9" i="4"/>
  <c r="D10" i="4"/>
  <c r="B12" i="4"/>
  <c r="E13" i="4"/>
  <c r="C15" i="4"/>
  <c r="A17" i="4"/>
  <c r="D18" i="4"/>
  <c r="B20" i="4"/>
  <c r="E21" i="4"/>
  <c r="C23" i="4"/>
  <c r="A25" i="4"/>
  <c r="D26" i="4"/>
  <c r="B28" i="4"/>
  <c r="E29" i="4"/>
  <c r="C31" i="4"/>
  <c r="A33" i="4"/>
  <c r="D34" i="4"/>
  <c r="B36" i="4"/>
  <c r="E37" i="4"/>
  <c r="C39" i="4"/>
  <c r="A41" i="4"/>
  <c r="D42" i="4"/>
  <c r="B44" i="4"/>
  <c r="E45" i="4"/>
  <c r="C47" i="4"/>
  <c r="A49" i="4"/>
  <c r="D50" i="4"/>
  <c r="B52" i="4"/>
  <c r="E53" i="4"/>
  <c r="C55" i="4"/>
  <c r="A57" i="4"/>
  <c r="D58" i="4"/>
  <c r="B60" i="4"/>
  <c r="E61" i="4"/>
  <c r="E2" i="4"/>
  <c r="C4" i="4"/>
  <c r="A6" i="4"/>
  <c r="D7" i="4"/>
  <c r="B9" i="4"/>
  <c r="E10" i="4"/>
  <c r="C12" i="4"/>
  <c r="A14" i="4"/>
  <c r="D15" i="4"/>
  <c r="B17" i="4"/>
  <c r="E18" i="4"/>
  <c r="C20" i="4"/>
  <c r="A22" i="4"/>
  <c r="D23" i="4"/>
  <c r="B25" i="4"/>
  <c r="E26" i="4"/>
  <c r="C28" i="4"/>
  <c r="A30" i="4"/>
  <c r="D31" i="4"/>
  <c r="B33" i="4"/>
  <c r="E34" i="4"/>
  <c r="C36" i="4"/>
  <c r="A38" i="4"/>
  <c r="D39" i="4"/>
  <c r="B41" i="4"/>
  <c r="E42" i="4"/>
  <c r="C44" i="4"/>
  <c r="A46" i="4"/>
  <c r="D47" i="4"/>
  <c r="B49" i="4"/>
  <c r="E50" i="4"/>
  <c r="C52" i="4"/>
  <c r="A54" i="4"/>
  <c r="D55" i="4"/>
  <c r="B57" i="4"/>
  <c r="E58" i="4"/>
  <c r="C60" i="4"/>
  <c r="D4" i="4"/>
  <c r="B6" i="4"/>
  <c r="C9" i="4"/>
  <c r="D12" i="4"/>
  <c r="E15" i="4"/>
  <c r="C17" i="4"/>
  <c r="D20" i="4"/>
  <c r="E23" i="4"/>
  <c r="A27" i="4"/>
  <c r="B1" i="4"/>
  <c r="C1" i="4"/>
  <c r="D1" i="4"/>
  <c r="A2" i="4"/>
  <c r="B2" i="4"/>
  <c r="E3" i="4"/>
  <c r="C5" i="4"/>
  <c r="A7" i="4"/>
  <c r="D8" i="4"/>
  <c r="B10" i="4"/>
  <c r="E11" i="4"/>
  <c r="C13" i="4"/>
  <c r="A15" i="4"/>
  <c r="D16" i="4"/>
  <c r="B18" i="4"/>
  <c r="E19" i="4"/>
  <c r="C21" i="4"/>
  <c r="A23" i="4"/>
  <c r="D24" i="4"/>
  <c r="B26" i="4"/>
  <c r="E27" i="4"/>
  <c r="C29" i="4"/>
  <c r="A31" i="4"/>
  <c r="D32" i="4"/>
  <c r="B34" i="4"/>
  <c r="E35" i="4"/>
  <c r="C37" i="4"/>
  <c r="A39" i="4"/>
  <c r="D40" i="4"/>
  <c r="B42" i="4"/>
  <c r="E43" i="4"/>
  <c r="C45" i="4"/>
  <c r="A47" i="4"/>
  <c r="D48" i="4"/>
  <c r="B50" i="4"/>
  <c r="E51" i="4"/>
  <c r="C53" i="4"/>
  <c r="A55" i="4"/>
  <c r="D56" i="4"/>
  <c r="B58" i="4"/>
  <c r="E59" i="4"/>
  <c r="C61" i="4"/>
  <c r="C2" i="4"/>
  <c r="A4" i="4"/>
  <c r="D5" i="4"/>
  <c r="B7" i="4"/>
  <c r="E8" i="4"/>
  <c r="C10" i="4"/>
  <c r="A12" i="4"/>
  <c r="D13" i="4"/>
  <c r="B15" i="4"/>
  <c r="E16" i="4"/>
  <c r="C18" i="4"/>
  <c r="A20" i="4"/>
  <c r="D21" i="4"/>
  <c r="B23" i="4"/>
  <c r="E24" i="4"/>
  <c r="C26" i="4"/>
  <c r="A28" i="4"/>
  <c r="D29" i="4"/>
  <c r="B31" i="4"/>
  <c r="E32" i="4"/>
  <c r="C34" i="4"/>
  <c r="A36" i="4"/>
  <c r="D37" i="4"/>
  <c r="B39" i="4"/>
  <c r="E40" i="4"/>
  <c r="C42" i="4"/>
  <c r="A44" i="4"/>
  <c r="D45" i="4"/>
  <c r="B47" i="4"/>
  <c r="E48" i="4"/>
  <c r="C50" i="4"/>
  <c r="A52" i="4"/>
  <c r="D53" i="4"/>
  <c r="B55" i="4"/>
  <c r="E56" i="4"/>
  <c r="C58" i="4"/>
  <c r="A60" i="4"/>
  <c r="D61" i="4"/>
  <c r="A3" i="4"/>
  <c r="E7" i="4"/>
  <c r="A11" i="4"/>
  <c r="B14" i="4"/>
  <c r="A19" i="4"/>
  <c r="B22" i="4"/>
  <c r="C25" i="4"/>
  <c r="C3" i="4"/>
  <c r="A8" i="4"/>
  <c r="D11" i="4"/>
  <c r="B16" i="4"/>
  <c r="E20" i="4"/>
  <c r="C24" i="4"/>
  <c r="E28" i="4"/>
  <c r="A32" i="4"/>
  <c r="B35" i="4"/>
  <c r="C38" i="4"/>
  <c r="D41" i="4"/>
  <c r="E44" i="4"/>
  <c r="A48" i="4"/>
  <c r="B51" i="4"/>
  <c r="C54" i="4"/>
  <c r="D57" i="4"/>
  <c r="E60" i="4"/>
  <c r="D3" i="4"/>
  <c r="B8" i="4"/>
  <c r="E12" i="4"/>
  <c r="C16" i="4"/>
  <c r="A21" i="4"/>
  <c r="D25" i="4"/>
  <c r="A29" i="4"/>
  <c r="B32" i="4"/>
  <c r="C35" i="4"/>
  <c r="D38" i="4"/>
  <c r="E41" i="4"/>
  <c r="A45" i="4"/>
  <c r="B48" i="4"/>
  <c r="C51" i="4"/>
  <c r="D54" i="4"/>
  <c r="E57" i="4"/>
  <c r="A61" i="4"/>
  <c r="C11" i="4"/>
  <c r="D44" i="4"/>
  <c r="C57" i="4"/>
  <c r="E4" i="4"/>
  <c r="C8" i="4"/>
  <c r="A13" i="4"/>
  <c r="D17" i="4"/>
  <c r="B21" i="4"/>
  <c r="E25" i="4"/>
  <c r="B29" i="4"/>
  <c r="C32" i="4"/>
  <c r="D35" i="4"/>
  <c r="E38" i="4"/>
  <c r="A42" i="4"/>
  <c r="B45" i="4"/>
  <c r="C48" i="4"/>
  <c r="D51" i="4"/>
  <c r="E54" i="4"/>
  <c r="A58" i="4"/>
  <c r="B61" i="4"/>
  <c r="A5" i="4"/>
  <c r="D9" i="4"/>
  <c r="B13" i="4"/>
  <c r="E17" i="4"/>
  <c r="C22" i="4"/>
  <c r="A26" i="4"/>
  <c r="B30" i="4"/>
  <c r="C33" i="4"/>
  <c r="D36" i="4"/>
  <c r="E39" i="4"/>
  <c r="A43" i="4"/>
  <c r="B46" i="4"/>
  <c r="C49" i="4"/>
  <c r="D52" i="4"/>
  <c r="E55" i="4"/>
  <c r="A59" i="4"/>
  <c r="A16" i="4"/>
  <c r="D60" i="4"/>
  <c r="B5" i="4"/>
  <c r="E9" i="4"/>
  <c r="C14" i="4"/>
  <c r="A18" i="4"/>
  <c r="D22" i="4"/>
  <c r="B27" i="4"/>
  <c r="C30" i="4"/>
  <c r="D33" i="4"/>
  <c r="E36" i="4"/>
  <c r="A40" i="4"/>
  <c r="B43" i="4"/>
  <c r="C46" i="4"/>
  <c r="D49" i="4"/>
  <c r="E52" i="4"/>
  <c r="A56" i="4"/>
  <c r="B59" i="4"/>
  <c r="E1" i="4"/>
  <c r="E14" i="4"/>
  <c r="A24" i="4"/>
  <c r="E30" i="4"/>
  <c r="B37" i="4"/>
  <c r="D43" i="4"/>
  <c r="A50" i="4"/>
  <c r="C56" i="4"/>
  <c r="E6" i="4"/>
  <c r="D19" i="4"/>
  <c r="D28" i="4"/>
  <c r="A35" i="4"/>
  <c r="C41" i="4"/>
  <c r="A51" i="4"/>
  <c r="C6" i="4"/>
  <c r="A10" i="4"/>
  <c r="D14" i="4"/>
  <c r="B19" i="4"/>
  <c r="E22" i="4"/>
  <c r="C27" i="4"/>
  <c r="D30" i="4"/>
  <c r="E33" i="4"/>
  <c r="A37" i="4"/>
  <c r="B40" i="4"/>
  <c r="C43" i="4"/>
  <c r="D46" i="4"/>
  <c r="E49" i="4"/>
  <c r="A53" i="4"/>
  <c r="B56" i="4"/>
  <c r="C59" i="4"/>
  <c r="D6" i="4"/>
  <c r="B11" i="4"/>
  <c r="C19" i="4"/>
  <c r="D27" i="4"/>
  <c r="A34" i="4"/>
  <c r="C40" i="4"/>
  <c r="E46" i="4"/>
  <c r="B53" i="4"/>
  <c r="D59" i="4"/>
  <c r="B3" i="4"/>
  <c r="B24" i="4"/>
  <c r="E31" i="4"/>
  <c r="B38" i="4"/>
  <c r="E47" i="4"/>
  <c r="B54" i="4"/>
  <c r="B35" i="1"/>
  <c r="C35" i="1"/>
  <c r="D35" i="1"/>
  <c r="E35" i="1"/>
  <c r="F35" i="1"/>
  <c r="D36" i="1"/>
  <c r="B37" i="1"/>
  <c r="J37" i="1"/>
  <c r="H38" i="1"/>
  <c r="F39" i="1"/>
  <c r="D40" i="1"/>
  <c r="B41" i="1"/>
  <c r="J41" i="1"/>
  <c r="H42" i="1"/>
  <c r="F43" i="1"/>
  <c r="D44" i="1"/>
  <c r="B45" i="1"/>
  <c r="J45" i="1"/>
  <c r="H46" i="1"/>
  <c r="F47" i="1"/>
  <c r="D48" i="1"/>
  <c r="B49" i="1"/>
  <c r="J49" i="1"/>
  <c r="H50" i="1"/>
  <c r="F51" i="1"/>
  <c r="D52" i="1"/>
  <c r="B53" i="1"/>
  <c r="J53" i="1"/>
  <c r="H54" i="1"/>
  <c r="F55" i="1"/>
  <c r="D56" i="1"/>
  <c r="B57" i="1"/>
  <c r="J57" i="1"/>
  <c r="H58" i="1"/>
  <c r="F59" i="1"/>
  <c r="D60" i="1"/>
  <c r="B61" i="1"/>
  <c r="J61" i="1"/>
  <c r="H62" i="1"/>
  <c r="F63" i="1"/>
  <c r="D64" i="1"/>
  <c r="B65" i="1"/>
  <c r="J65" i="1"/>
  <c r="H66" i="1"/>
  <c r="F67" i="1"/>
  <c r="E36" i="1"/>
  <c r="C37" i="1"/>
  <c r="K37" i="1"/>
  <c r="I38" i="1"/>
  <c r="G39" i="1"/>
  <c r="E40" i="1"/>
  <c r="C41" i="1"/>
  <c r="K41" i="1"/>
  <c r="I42" i="1"/>
  <c r="G43" i="1"/>
  <c r="E44" i="1"/>
  <c r="C45" i="1"/>
  <c r="K45" i="1"/>
  <c r="I46" i="1"/>
  <c r="G47" i="1"/>
  <c r="E48" i="1"/>
  <c r="C49" i="1"/>
  <c r="K49" i="1"/>
  <c r="I50" i="1"/>
  <c r="G51" i="1"/>
  <c r="E52" i="1"/>
  <c r="C53" i="1"/>
  <c r="K53" i="1"/>
  <c r="I54" i="1"/>
  <c r="G55" i="1"/>
  <c r="E56" i="1"/>
  <c r="C57" i="1"/>
  <c r="K57" i="1"/>
  <c r="I58" i="1"/>
  <c r="G59" i="1"/>
  <c r="E60" i="1"/>
  <c r="C61" i="1"/>
  <c r="K61" i="1"/>
  <c r="I62" i="1"/>
  <c r="G63" i="1"/>
  <c r="E64" i="1"/>
  <c r="C65" i="1"/>
  <c r="K65" i="1"/>
  <c r="I66" i="1"/>
  <c r="G67" i="1"/>
  <c r="F36" i="1"/>
  <c r="D37" i="1"/>
  <c r="B38" i="1"/>
  <c r="J38" i="1"/>
  <c r="G35" i="1"/>
  <c r="H35" i="1"/>
  <c r="C36" i="1"/>
  <c r="G37" i="1"/>
  <c r="K38" i="1"/>
  <c r="K39" i="1"/>
  <c r="K40" i="1"/>
  <c r="C42" i="1"/>
  <c r="C43" i="1"/>
  <c r="C44" i="1"/>
  <c r="E45" i="1"/>
  <c r="E46" i="1"/>
  <c r="E47" i="1"/>
  <c r="G48" i="1"/>
  <c r="G49" i="1"/>
  <c r="G50" i="1"/>
  <c r="I51" i="1"/>
  <c r="I52" i="1"/>
  <c r="I53" i="1"/>
  <c r="K54" i="1"/>
  <c r="K55" i="1"/>
  <c r="K56" i="1"/>
  <c r="C58" i="1"/>
  <c r="C59" i="1"/>
  <c r="C60" i="1"/>
  <c r="E61" i="1"/>
  <c r="E62" i="1"/>
  <c r="E63" i="1"/>
  <c r="G64" i="1"/>
  <c r="G65" i="1"/>
  <c r="G66" i="1"/>
  <c r="I67" i="1"/>
  <c r="G36" i="1"/>
  <c r="H37" i="1"/>
  <c r="B39" i="1"/>
  <c r="B40" i="1"/>
  <c r="D41" i="1"/>
  <c r="D42" i="1"/>
  <c r="D43" i="1"/>
  <c r="F44" i="1"/>
  <c r="F45" i="1"/>
  <c r="F46" i="1"/>
  <c r="H47" i="1"/>
  <c r="H48" i="1"/>
  <c r="H49" i="1"/>
  <c r="J50" i="1"/>
  <c r="J51" i="1"/>
  <c r="J52" i="1"/>
  <c r="B54" i="1"/>
  <c r="B55" i="1"/>
  <c r="B56" i="1"/>
  <c r="D57" i="1"/>
  <c r="D58" i="1"/>
  <c r="D59" i="1"/>
  <c r="F60" i="1"/>
  <c r="F61" i="1"/>
  <c r="F62" i="1"/>
  <c r="H63" i="1"/>
  <c r="H64" i="1"/>
  <c r="H65" i="1"/>
  <c r="J66" i="1"/>
  <c r="J67" i="1"/>
  <c r="H36" i="1"/>
  <c r="I37" i="1"/>
  <c r="C39" i="1"/>
  <c r="C40" i="1"/>
  <c r="E41" i="1"/>
  <c r="E42" i="1"/>
  <c r="E43" i="1"/>
  <c r="G44" i="1"/>
  <c r="G45" i="1"/>
  <c r="G46" i="1"/>
  <c r="I47" i="1"/>
  <c r="I48" i="1"/>
  <c r="I49" i="1"/>
  <c r="K50" i="1"/>
  <c r="K51" i="1"/>
  <c r="K52" i="1"/>
  <c r="C54" i="1"/>
  <c r="C55" i="1"/>
  <c r="C56" i="1"/>
  <c r="E57" i="1"/>
  <c r="E58" i="1"/>
  <c r="E59" i="1"/>
  <c r="G60" i="1"/>
  <c r="G61" i="1"/>
  <c r="G62" i="1"/>
  <c r="I36" i="1"/>
  <c r="C38" i="1"/>
  <c r="D39" i="1"/>
  <c r="F40" i="1"/>
  <c r="F41" i="1"/>
  <c r="F42" i="1"/>
  <c r="H43" i="1"/>
  <c r="H44" i="1"/>
  <c r="H45" i="1"/>
  <c r="J46" i="1"/>
  <c r="J47" i="1"/>
  <c r="J48" i="1"/>
  <c r="B50" i="1"/>
  <c r="B51" i="1"/>
  <c r="B52" i="1"/>
  <c r="D53" i="1"/>
  <c r="D54" i="1"/>
  <c r="D55" i="1"/>
  <c r="F56" i="1"/>
  <c r="F57" i="1"/>
  <c r="F58" i="1"/>
  <c r="H59" i="1"/>
  <c r="H60" i="1"/>
  <c r="H61" i="1"/>
  <c r="J62" i="1"/>
  <c r="J63" i="1"/>
  <c r="J64" i="1"/>
  <c r="B66" i="1"/>
  <c r="B67" i="1"/>
  <c r="I35" i="1"/>
  <c r="J36" i="1"/>
  <c r="D38" i="1"/>
  <c r="E39" i="1"/>
  <c r="G40" i="1"/>
  <c r="G41" i="1"/>
  <c r="G42" i="1"/>
  <c r="I43" i="1"/>
  <c r="I44" i="1"/>
  <c r="I45" i="1"/>
  <c r="K46" i="1"/>
  <c r="K47" i="1"/>
  <c r="K48" i="1"/>
  <c r="C50" i="1"/>
  <c r="C51" i="1"/>
  <c r="C52" i="1"/>
  <c r="E53" i="1"/>
  <c r="E54" i="1"/>
  <c r="E55" i="1"/>
  <c r="G56" i="1"/>
  <c r="G57" i="1"/>
  <c r="G58" i="1"/>
  <c r="I59" i="1"/>
  <c r="I60" i="1"/>
  <c r="I61" i="1"/>
  <c r="K62" i="1"/>
  <c r="K63" i="1"/>
  <c r="K64" i="1"/>
  <c r="C66" i="1"/>
  <c r="C67" i="1"/>
  <c r="J35" i="1"/>
  <c r="K36" i="1"/>
  <c r="E38" i="1"/>
  <c r="H39" i="1"/>
  <c r="H40" i="1"/>
  <c r="H41" i="1"/>
  <c r="J42" i="1"/>
  <c r="J43" i="1"/>
  <c r="J44" i="1"/>
  <c r="B46" i="1"/>
  <c r="B47" i="1"/>
  <c r="B48" i="1"/>
  <c r="D49" i="1"/>
  <c r="D50" i="1"/>
  <c r="D51" i="1"/>
  <c r="F52" i="1"/>
  <c r="F53" i="1"/>
  <c r="F54" i="1"/>
  <c r="H55" i="1"/>
  <c r="H56" i="1"/>
  <c r="H57" i="1"/>
  <c r="J58" i="1"/>
  <c r="J59" i="1"/>
  <c r="J60" i="1"/>
  <c r="B62" i="1"/>
  <c r="F38" i="1"/>
  <c r="K42" i="1"/>
  <c r="C47" i="1"/>
  <c r="E51" i="1"/>
  <c r="I55" i="1"/>
  <c r="K59" i="1"/>
  <c r="D63" i="1"/>
  <c r="F65" i="1"/>
  <c r="H67" i="1"/>
  <c r="G38" i="1"/>
  <c r="B43" i="1"/>
  <c r="D47" i="1"/>
  <c r="H51" i="1"/>
  <c r="J55" i="1"/>
  <c r="B60" i="1"/>
  <c r="I63" i="1"/>
  <c r="I65" i="1"/>
  <c r="K67" i="1"/>
  <c r="I39" i="1"/>
  <c r="K43" i="1"/>
  <c r="C48" i="1"/>
  <c r="G52" i="1"/>
  <c r="I56" i="1"/>
  <c r="K60" i="1"/>
  <c r="B64" i="1"/>
  <c r="D66" i="1"/>
  <c r="J39" i="1"/>
  <c r="B44" i="1"/>
  <c r="F48" i="1"/>
  <c r="H52" i="1"/>
  <c r="J56" i="1"/>
  <c r="D61" i="1"/>
  <c r="C64" i="1"/>
  <c r="E66" i="1"/>
  <c r="K35" i="1"/>
  <c r="I40" i="1"/>
  <c r="K44" i="1"/>
  <c r="E49" i="1"/>
  <c r="G53" i="1"/>
  <c r="I57" i="1"/>
  <c r="C62" i="1"/>
  <c r="F64" i="1"/>
  <c r="F66" i="1"/>
  <c r="B36" i="1"/>
  <c r="J40" i="1"/>
  <c r="D45" i="1"/>
  <c r="F49" i="1"/>
  <c r="H53" i="1"/>
  <c r="B58" i="1"/>
  <c r="D62" i="1"/>
  <c r="I64" i="1"/>
  <c r="K66" i="1"/>
  <c r="E37" i="1"/>
  <c r="I41" i="1"/>
  <c r="C46" i="1"/>
  <c r="E50" i="1"/>
  <c r="G54" i="1"/>
  <c r="K58" i="1"/>
  <c r="B63" i="1"/>
  <c r="D65" i="1"/>
  <c r="D67" i="1"/>
  <c r="F37" i="1"/>
  <c r="B42" i="1"/>
  <c r="D46" i="1"/>
  <c r="F50" i="1"/>
  <c r="J54" i="1"/>
  <c r="B59" i="1"/>
  <c r="C63" i="1"/>
  <c r="E65" i="1"/>
  <c r="E67" i="1"/>
  <c r="O29" i="4"/>
  <c r="O31" i="4"/>
  <c r="O30" i="4"/>
  <c r="O34" i="4"/>
  <c r="O4" i="4"/>
  <c r="O36" i="4"/>
  <c r="O8" i="4"/>
  <c r="O5" i="4"/>
  <c r="O7" i="4"/>
  <c r="O10" i="4"/>
  <c r="O12" i="4"/>
  <c r="L5" i="4"/>
  <c r="P35" i="4"/>
  <c r="O35" i="4" s="1"/>
  <c r="N28" i="4"/>
  <c r="N16" i="4"/>
  <c r="N29" i="4"/>
  <c r="L30" i="4"/>
  <c r="N17" i="4"/>
  <c r="L18" i="4"/>
  <c r="J6" i="1"/>
  <c r="L6" i="4" l="1"/>
  <c r="N5" i="4"/>
  <c r="N30" i="4"/>
  <c r="L31" i="4"/>
  <c r="N18" i="4"/>
  <c r="L19" i="4"/>
  <c r="L7" i="4" l="1"/>
  <c r="N6" i="4"/>
  <c r="L32" i="4"/>
  <c r="N31" i="4"/>
  <c r="N19" i="4"/>
  <c r="L20" i="4"/>
  <c r="L8" i="4" l="1"/>
  <c r="N7" i="4"/>
  <c r="L33" i="4"/>
  <c r="N32" i="4"/>
  <c r="L21" i="4"/>
  <c r="N20" i="4"/>
  <c r="L9" i="4" l="1"/>
  <c r="N8" i="4"/>
  <c r="N33" i="4"/>
  <c r="L34" i="4"/>
  <c r="N21" i="4"/>
  <c r="L22" i="4"/>
  <c r="L10" i="4" l="1"/>
  <c r="N9" i="4"/>
  <c r="L35" i="4"/>
  <c r="N34" i="4"/>
  <c r="L23" i="4"/>
  <c r="N22" i="4"/>
  <c r="N10" i="4" l="1"/>
  <c r="L11" i="4"/>
  <c r="L36" i="4"/>
  <c r="N35" i="4"/>
  <c r="L24" i="4"/>
  <c r="N23" i="4"/>
  <c r="N11" i="4" l="1"/>
  <c r="L12" i="4"/>
  <c r="N36" i="4"/>
  <c r="L37" i="4"/>
  <c r="N24" i="4"/>
  <c r="L25" i="4"/>
  <c r="N12" i="4" l="1"/>
  <c r="L13" i="4"/>
  <c r="L38" i="4"/>
  <c r="N38" i="4" s="1"/>
  <c r="N37" i="4"/>
  <c r="L26" i="4"/>
  <c r="N26" i="4" s="1"/>
  <c r="N25" i="4"/>
  <c r="L14" i="4" l="1"/>
  <c r="N14" i="4" s="1"/>
  <c r="N13" i="4"/>
</calcChain>
</file>

<file path=xl/sharedStrings.xml><?xml version="1.0" encoding="utf-8"?>
<sst xmlns="http://schemas.openxmlformats.org/spreadsheetml/2006/main" count="1285" uniqueCount="285">
  <si>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</si>
  <si>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</si>
  <si>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</si>
  <si>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</si>
  <si>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</si>
  <si>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</si>
  <si>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</si>
  <si>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</si>
  <si>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</si>
  <si>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</si>
  <si>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</si>
  <si>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</si>
  <si>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</si>
  <si>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</si>
  <si>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</si>
  <si>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</si>
  <si>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</si>
  <si>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</si>
  <si>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</si>
  <si>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</si>
  <si>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</si>
  <si>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</si>
  <si>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</si>
  <si>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</si>
  <si>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</si>
  <si>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</si>
  <si>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</si>
  <si>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</si>
  <si>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</si>
  <si>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</si>
  <si>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</si>
  <si>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</si>
  <si>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</si>
  <si>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</si>
  <si>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</si>
  <si>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</si>
  <si>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</si>
  <si>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</si>
  <si>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</si>
  <si>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</si>
  <si>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</si>
  <si>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</si>
  <si>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</si>
  <si>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</si>
  <si>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</si>
  <si>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</si>
  <si>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</si>
  <si>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</si>
  <si>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</si>
  <si>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</si>
  <si>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</si>
  <si>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</si>
  <si>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</si>
  <si>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</si>
  <si>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</si>
  <si>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</si>
  <si>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</si>
  <si>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</si>
  <si>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</si>
  <si>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</si>
  <si>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</si>
  <si>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</si>
  <si>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</si>
  <si>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</si>
  <si>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</si>
  <si>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</si>
  <si>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</si>
  <si>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</si>
  <si>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</si>
  <si>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</si>
  <si>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</si>
  <si>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</si>
  <si>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</si>
  <si>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</si>
  <si>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</si>
  <si>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</si>
  <si>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</si>
  <si>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</si>
  <si>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</si>
  <si>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</si>
  <si>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</si>
  <si>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</si>
  <si>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</si>
  <si>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</si>
  <si>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</si>
  <si>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</si>
  <si>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</si>
  <si>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</si>
  <si>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</si>
  <si>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</si>
  <si>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</si>
  <si>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</si>
  <si>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</si>
  <si>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</si>
  <si>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</si>
  <si>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</si>
  <si>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</si>
  <si>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</si>
  <si>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</si>
  <si>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</si>
  <si>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</si>
  <si>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</si>
  <si>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</si>
  <si>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</si>
  <si>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</si>
  <si>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</si>
  <si>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</si>
  <si>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</si>
  <si>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</si>
  <si>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</si>
  <si>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</si>
  <si>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</si>
  <si>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</si>
  <si>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</si>
  <si>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</si>
  <si>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</si>
  <si>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</si>
  <si>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</si>
  <si>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</si>
  <si>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</si>
  <si>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</si>
  <si>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</si>
  <si>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</si>
  <si>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</si>
  <si>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</si>
  <si>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</si>
  <si>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</si>
  <si>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</si>
  <si>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</si>
  <si>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</si>
  <si>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</si>
  <si>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</si>
  <si>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</si>
  <si>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</si>
  <si>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</si>
  <si>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</si>
  <si>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</si>
  <si>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</si>
  <si>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</si>
  <si>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</si>
  <si>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</si>
  <si>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</si>
  <si>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</si>
  <si>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</si>
  <si>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</si>
  <si>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</si>
  <si>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</si>
  <si>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</si>
  <si>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</si>
  <si>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</si>
  <si>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</si>
  <si>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</si>
  <si>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</si>
  <si>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</si>
  <si>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</si>
  <si>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</si>
  <si>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</si>
  <si>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</si>
  <si>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</si>
  <si>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</si>
  <si>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</si>
  <si>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</si>
  <si>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</si>
  <si>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</si>
  <si>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</si>
  <si>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</si>
  <si>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</si>
  <si>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</si>
  <si>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</si>
  <si>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</si>
  <si>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</si>
  <si>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</si>
  <si>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</si>
  <si>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</si>
  <si>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</si>
  <si>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</si>
  <si>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</si>
  <si>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</si>
  <si>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</si>
  <si>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</si>
  <si>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</si>
  <si>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</si>
  <si>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</si>
  <si>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</si>
  <si>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</si>
  <si>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</si>
  <si>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</si>
  <si>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</si>
  <si>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</si>
  <si>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</si>
  <si>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</si>
  <si>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</si>
  <si>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</si>
  <si>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</si>
  <si>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</si>
  <si>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</si>
  <si>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</si>
  <si>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</si>
  <si>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</si>
  <si>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</si>
  <si>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</si>
  <si>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</si>
  <si>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</si>
  <si>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</si>
  <si>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</si>
  <si>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</si>
  <si>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</si>
  <si>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</si>
  <si>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</si>
  <si>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</si>
  <si>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</si>
  <si>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</si>
  <si>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</si>
  <si>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</si>
  <si>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</si>
  <si>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</si>
  <si>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</si>
  <si>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</si>
  <si>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</si>
  <si>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</si>
  <si>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</si>
  <si>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</si>
  <si>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</si>
  <si>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</si>
  <si>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</si>
  <si>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</si>
  <si>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</si>
  <si>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</si>
  <si>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</si>
  <si>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</si>
  <si>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</si>
  <si>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</si>
  <si>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</si>
  <si>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</si>
  <si>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</si>
  <si>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</si>
  <si>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</si>
  <si>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</si>
  <si>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</si>
  <si>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</si>
  <si>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</si>
  <si>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</si>
  <si>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</si>
  <si>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</si>
  <si>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</si>
  <si>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</si>
  <si>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</si>
  <si>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</si>
  <si>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</si>
  <si>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</si>
  <si>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</si>
  <si>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</si>
  <si>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</si>
  <si>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</si>
  <si>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</si>
  <si>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</si>
  <si>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</si>
  <si>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</si>
  <si>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</si>
  <si>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</si>
  <si>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</si>
  <si>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</si>
  <si>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</si>
  <si>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</si>
  <si>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</si>
  <si>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</si>
  <si>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</si>
  <si>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</si>
  <si>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</si>
  <si>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</si>
  <si>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</si>
  <si>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</si>
  <si>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</si>
  <si>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</si>
  <si>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</si>
  <si>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</si>
  <si>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</si>
  <si>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</si>
  <si>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</si>
  <si>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</si>
  <si>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</si>
  <si>
    <t>HWEON</t>
  </si>
  <si>
    <t>Trigger</t>
  </si>
  <si>
    <t>Efficiency</t>
  </si>
  <si>
    <t>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</si>
</sst>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44959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Test'!$C$2:$C$61</c:f>
              <c:numCache>
                <c:formatCode>General</c:formatCode>
                <c:ptCount val="60"/>
                <c:pt idx="0">
                  <c:v>0</c:v>
                </c:pt>
                <c:pt idx="1">
                  <c:v>2.1741427976479302</c:v>
                </c:pt>
                <c:pt idx="2">
                  <c:v>1.8529731258417499</c:v>
                </c:pt>
                <c:pt idx="3">
                  <c:v>5.1644957578447004</c:v>
                </c:pt>
                <c:pt idx="4">
                  <c:v>2.0923271496150999</c:v>
                </c:pt>
                <c:pt idx="5">
                  <c:v>7.3855521678958498</c:v>
                </c:pt>
                <c:pt idx="6">
                  <c:v>8.9491167415605197</c:v>
                </c:pt>
                <c:pt idx="7">
                  <c:v>11.9640838852432</c:v>
                </c:pt>
                <c:pt idx="8">
                  <c:v>5.91768974534161</c:v>
                </c:pt>
                <c:pt idx="9">
                  <c:v>9.1211458679747004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17.416845524679601</c:v>
                </c:pt>
                <c:pt idx="14">
                  <c:v>22.905369773059999</c:v>
                </c:pt>
                <c:pt idx="15">
                  <c:v>42.2979047986043</c:v>
                </c:pt>
                <c:pt idx="16">
                  <c:v>18.5262812186348</c:v>
                </c:pt>
                <c:pt idx="17">
                  <c:v>34.8524175601178</c:v>
                </c:pt>
                <c:pt idx="18">
                  <c:v>33.916105544638199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3.36853385461654</c:v>
                </c:pt>
                <c:pt idx="24">
                  <c:v>3.7338784334915398</c:v>
                </c:pt>
                <c:pt idx="25">
                  <c:v>10.2509561270017</c:v>
                </c:pt>
                <c:pt idx="26">
                  <c:v>13.2783033628279</c:v>
                </c:pt>
                <c:pt idx="27">
                  <c:v>22.612540590591902</c:v>
                </c:pt>
                <c:pt idx="28">
                  <c:v>24.289568708651998</c:v>
                </c:pt>
                <c:pt idx="29">
                  <c:v>30.0492178787513</c:v>
                </c:pt>
                <c:pt idx="30">
                  <c:v>15.4900614607009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0D-A5B2-F59D0663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45328"/>
        <c:axId val="2095034512"/>
      </c:scatterChart>
      <c:valAx>
        <c:axId val="20950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34512"/>
        <c:crosses val="autoZero"/>
        <c:crossBetween val="midCat"/>
      </c:valAx>
      <c:valAx>
        <c:axId val="2095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44978</c:v>
                </c:pt>
              </c:numCache>
            </c:numRef>
          </c:xVal>
          <c:yVal>
            <c:numRef>
              <c:f>'Crop Test'!$J$36:$J$67</c:f>
              <c:numCache>
                <c:formatCode>General</c:formatCode>
                <c:ptCount val="32"/>
                <c:pt idx="0">
                  <c:v>5.3835246346392154E-2</c:v>
                </c:pt>
                <c:pt idx="1">
                  <c:v>0.42349796341566553</c:v>
                </c:pt>
                <c:pt idx="2">
                  <c:v>0.74241051060908547</c:v>
                </c:pt>
                <c:pt idx="3">
                  <c:v>0.97158441773664173</c:v>
                </c:pt>
                <c:pt idx="4">
                  <c:v>0.98620667777240589</c:v>
                </c:pt>
                <c:pt idx="5">
                  <c:v>0.99825010121612701</c:v>
                </c:pt>
                <c:pt idx="6">
                  <c:v>0.9997645107001577</c:v>
                </c:pt>
                <c:pt idx="7">
                  <c:v>0.99998022615321358</c:v>
                </c:pt>
                <c:pt idx="8">
                  <c:v>0.99999467739480674</c:v>
                </c:pt>
                <c:pt idx="9">
                  <c:v>0.99999955297412213</c:v>
                </c:pt>
                <c:pt idx="10">
                  <c:v>0.99999982744788474</c:v>
                </c:pt>
                <c:pt idx="11">
                  <c:v>0.99999998396509482</c:v>
                </c:pt>
                <c:pt idx="12">
                  <c:v>0.99999999509706305</c:v>
                </c:pt>
                <c:pt idx="13">
                  <c:v>0.99999999966658248</c:v>
                </c:pt>
                <c:pt idx="14">
                  <c:v>0.99999999994941002</c:v>
                </c:pt>
                <c:pt idx="15">
                  <c:v>0.99999999999390354</c:v>
                </c:pt>
                <c:pt idx="16">
                  <c:v>0.99999999999694933</c:v>
                </c:pt>
                <c:pt idx="17">
                  <c:v>0.99999999999899702</c:v>
                </c:pt>
                <c:pt idx="18">
                  <c:v>0.99999999999960765</c:v>
                </c:pt>
                <c:pt idx="19">
                  <c:v>0.9999999999999678</c:v>
                </c:pt>
                <c:pt idx="20">
                  <c:v>0.99738015904888566</c:v>
                </c:pt>
                <c:pt idx="21">
                  <c:v>0.80681764407083278</c:v>
                </c:pt>
                <c:pt idx="22">
                  <c:v>0.68298161704994975</c:v>
                </c:pt>
                <c:pt idx="23">
                  <c:v>0.52925112988692158</c:v>
                </c:pt>
                <c:pt idx="24">
                  <c:v>0.41984096789733027</c:v>
                </c:pt>
                <c:pt idx="25">
                  <c:v>0.2331438202097158</c:v>
                </c:pt>
                <c:pt idx="26">
                  <c:v>8.0441853961365939E-2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17</xdr:row>
      <xdr:rowOff>161925</xdr:rowOff>
    </xdr:from>
    <xdr:to>
      <xdr:col>9</xdr:col>
      <xdr:colOff>114300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5EFCB-712A-426E-A400-681BD027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U61"/>
  <sheetViews>
    <sheetView tabSelected="1" topLeftCell="K1" workbookViewId="0">
      <selection activeCell="O43" sqref="O43"/>
    </sheetView>
  </sheetViews>
  <sheetFormatPr defaultRowHeight="15"/>
  <cols>
    <col min="1" max="1" width="10.7109375" bestFit="1" customWidth="1"/>
    <col min="2" max="2" width="9.28515625" bestFit="1" customWidth="1"/>
    <col min="3" max="3" width="11.7109375" bestFit="1" customWidth="1"/>
    <col min="4" max="6" width="11.7109375" customWidth="1"/>
    <col min="7" max="7" width="10.7109375" bestFit="1" customWidth="1"/>
    <col min="10" max="10" width="6.140625" customWidth="1"/>
    <col min="11" max="11" width="3" bestFit="1" customWidth="1"/>
    <col min="13" max="13" width="14.7109375" bestFit="1" customWidth="1"/>
    <col min="14" max="14" width="26.7109375" bestFit="1" customWidth="1"/>
    <col min="15" max="16" width="29.85546875" bestFit="1" customWidth="1"/>
    <col min="17" max="17" width="16.28515625" bestFit="1" customWidth="1"/>
    <col min="18" max="18" width="15.140625" bestFit="1" customWidth="1"/>
    <col min="19" max="19" width="17.42578125" bestFit="1" customWidth="1"/>
    <col min="20" max="20" width="12.42578125" bestFit="1" customWidth="1"/>
    <col min="21" max="21" width="6" bestFit="1" customWidth="1"/>
  </cols>
  <sheetData>
    <row r="1" spans="1:21" ht="15.75" thickBot="1">
      <c r="A1" t="str">
        <f t="array" ref="A1:E61">_xll.GetDailyNBalance(I3:I34,N2:O39)</f>
        <v>Date</v>
      </c>
      <c r="B1" s="28" t="str">
        <v>SoilMineralN</v>
      </c>
      <c r="C1" t="str">
        <v>UptakeN</v>
      </c>
      <c r="D1" t="str">
        <v>ResidueN</v>
      </c>
      <c r="E1" t="str">
        <v>SoilOMN</v>
      </c>
      <c r="M1" s="3" t="s">
        <v>246</v>
      </c>
      <c r="N1" s="3"/>
      <c r="O1" t="s">
        <v>277</v>
      </c>
      <c r="P1" t="s">
        <v>276</v>
      </c>
      <c r="R1" s="3" t="s">
        <v>247</v>
      </c>
      <c r="S1" s="36" t="s">
        <v>248</v>
      </c>
      <c r="T1" s="3" t="s">
        <v>254</v>
      </c>
      <c r="U1" s="3" t="s">
        <v>257</v>
      </c>
    </row>
    <row r="2" spans="1:21" ht="15.75" thickBot="1">
      <c r="A2" s="28">
        <v>44929</v>
      </c>
      <c r="B2" s="46">
        <v>50.914400000000001</v>
      </c>
      <c r="C2" s="46">
        <v>0</v>
      </c>
      <c r="D2" s="46">
        <v>1.44E-2</v>
      </c>
      <c r="E2" s="47">
        <v>0.9</v>
      </c>
      <c r="F2" s="46"/>
      <c r="I2" t="s">
        <v>255</v>
      </c>
      <c r="N2" s="40" t="s">
        <v>280</v>
      </c>
      <c r="O2" s="41">
        <f>IF(P2="",50,P2)</f>
        <v>50</v>
      </c>
      <c r="R2" t="s">
        <v>32</v>
      </c>
      <c r="S2" t="s">
        <v>63</v>
      </c>
      <c r="T2" t="s">
        <v>253</v>
      </c>
      <c r="U2" t="s">
        <v>36</v>
      </c>
    </row>
    <row r="3" spans="1:21" ht="15.75" thickBot="1">
      <c r="A3" s="28">
        <v>44930</v>
      </c>
      <c r="B3" s="46">
        <v>49.836406040039719</v>
      </c>
      <c r="C3" s="46">
        <v>2.1741427976479302</v>
      </c>
      <c r="D3" s="46">
        <v>1.7058263792140295E-2</v>
      </c>
      <c r="E3" s="47">
        <v>1.0790905738955148</v>
      </c>
      <c r="F3" s="46"/>
      <c r="H3" s="26">
        <f>O9</f>
        <v>44929</v>
      </c>
      <c r="I3">
        <v>12</v>
      </c>
      <c r="L3" t="s">
        <v>272</v>
      </c>
      <c r="M3" t="s">
        <v>270</v>
      </c>
      <c r="N3" s="29" t="str">
        <f>L3&amp;M3</f>
        <v>PriorCropName</v>
      </c>
      <c r="O3" s="30" t="str">
        <f>P3</f>
        <v>Annual ryegrass Fodder General</v>
      </c>
      <c r="P3" s="42" t="s">
        <v>275</v>
      </c>
      <c r="R3" t="s">
        <v>123</v>
      </c>
      <c r="S3" t="s">
        <v>49</v>
      </c>
      <c r="T3" t="s">
        <v>249</v>
      </c>
      <c r="U3" t="s">
        <v>268</v>
      </c>
    </row>
    <row r="4" spans="1:21">
      <c r="A4" s="28">
        <v>44931</v>
      </c>
      <c r="B4" s="46">
        <v>48.569057576600038</v>
      </c>
      <c r="C4" s="46">
        <v>1.8529731258417499</v>
      </c>
      <c r="D4" s="46">
        <v>8.9843765440523332E-3</v>
      </c>
      <c r="E4" s="47">
        <v>0.57664028585801808</v>
      </c>
      <c r="F4" s="46"/>
      <c r="H4" s="26">
        <f>H3+1</f>
        <v>44930</v>
      </c>
      <c r="I4">
        <v>14.387874318606862</v>
      </c>
      <c r="K4">
        <v>7</v>
      </c>
      <c r="L4" t="str">
        <f>L3</f>
        <v>Prior</v>
      </c>
      <c r="M4" t="s">
        <v>256</v>
      </c>
      <c r="N4" s="31" t="str">
        <f t="shared" ref="N4:N14" si="0">L4&amp;M4</f>
        <v>PriorSaleableYield</v>
      </c>
      <c r="O4" s="32">
        <f>IF(P4="",VLOOKUP(O$3,CropCoefficients!$K$3:$AF$78,'NBalance Test'!$K4,FALSE),P4)</f>
        <v>5</v>
      </c>
      <c r="P4" s="43"/>
      <c r="S4" t="s">
        <v>43</v>
      </c>
      <c r="T4" t="s">
        <v>250</v>
      </c>
    </row>
    <row r="5" spans="1:21">
      <c r="A5" s="28">
        <v>44932</v>
      </c>
      <c r="B5" s="46">
        <v>44.464095354731406</v>
      </c>
      <c r="C5" s="46">
        <v>5.1644957578447004</v>
      </c>
      <c r="D5" s="46">
        <v>1.6131788997271183E-2</v>
      </c>
      <c r="E5" s="47">
        <v>1.0434017469787977</v>
      </c>
      <c r="F5" s="46"/>
      <c r="H5" s="26">
        <f t="shared" ref="H5:H34" si="1">H4+1</f>
        <v>44931</v>
      </c>
      <c r="I5">
        <v>7.6885371447735746</v>
      </c>
      <c r="K5">
        <v>8</v>
      </c>
      <c r="L5" t="str">
        <f t="shared" ref="L5:L14" si="2">L4</f>
        <v>Prior</v>
      </c>
      <c r="M5" t="s">
        <v>257</v>
      </c>
      <c r="N5" s="31" t="str">
        <f t="shared" si="0"/>
        <v>PriorUnits</v>
      </c>
      <c r="O5" s="32" t="str">
        <f>IF(P5="",VLOOKUP(O$3,CropCoefficients!$K$3:$AF$78,'NBalance Test'!$K5,FALSE),P5)</f>
        <v>t/ha</v>
      </c>
      <c r="P5" s="43"/>
      <c r="S5" t="s">
        <v>55</v>
      </c>
      <c r="T5" t="s">
        <v>251</v>
      </c>
    </row>
    <row r="6" spans="1:21">
      <c r="A6" s="28">
        <v>44933</v>
      </c>
      <c r="B6" s="46">
        <v>42.687699787947686</v>
      </c>
      <c r="C6" s="46">
        <v>2.0923271496150999</v>
      </c>
      <c r="D6" s="46">
        <v>4.7442605541209385E-3</v>
      </c>
      <c r="E6" s="47">
        <v>0.31118732227726276</v>
      </c>
      <c r="F6" s="46"/>
      <c r="H6" s="26">
        <f t="shared" si="1"/>
        <v>44932</v>
      </c>
      <c r="I6">
        <v>13.912023293050638</v>
      </c>
      <c r="K6">
        <v>12</v>
      </c>
      <c r="L6" t="str">
        <f t="shared" si="2"/>
        <v>Prior</v>
      </c>
      <c r="M6" t="s">
        <v>258</v>
      </c>
      <c r="N6" s="31" t="str">
        <f t="shared" si="0"/>
        <v>PriorFieldLoss</v>
      </c>
      <c r="O6" s="32">
        <v>50</v>
      </c>
      <c r="P6" s="43"/>
      <c r="S6" t="s">
        <v>34</v>
      </c>
      <c r="T6" t="s">
        <v>252</v>
      </c>
    </row>
    <row r="7" spans="1:21">
      <c r="A7" s="28">
        <v>44934</v>
      </c>
      <c r="B7" s="46">
        <v>36.191510155529706</v>
      </c>
      <c r="C7" s="46">
        <v>7.3855521678958498</v>
      </c>
      <c r="D7" s="46">
        <v>1.3300735968070092E-2</v>
      </c>
      <c r="E7" s="47">
        <v>0.87606179950979812</v>
      </c>
      <c r="F7" s="46"/>
      <c r="H7" s="26">
        <f t="shared" si="1"/>
        <v>44933</v>
      </c>
      <c r="I7">
        <v>4.1491642970301701</v>
      </c>
      <c r="K7">
        <v>11</v>
      </c>
      <c r="L7" t="str">
        <f t="shared" si="2"/>
        <v>Prior</v>
      </c>
      <c r="M7" t="s">
        <v>259</v>
      </c>
      <c r="N7" s="31" t="str">
        <f t="shared" si="0"/>
        <v>PriorDressingLoss</v>
      </c>
      <c r="O7" s="32">
        <f>IF(P7="",VLOOKUP(O$3,CropCoefficients!$K$3:$AF$78,'NBalance Test'!$K7,FALSE),P7)</f>
        <v>0</v>
      </c>
      <c r="P7" s="43"/>
      <c r="S7" t="s">
        <v>269</v>
      </c>
    </row>
    <row r="8" spans="1:21" ht="15.75" thickBot="1">
      <c r="A8" s="28">
        <v>44935</v>
      </c>
      <c r="B8" s="46">
        <v>28.101799619542934</v>
      </c>
      <c r="C8" s="46">
        <v>8.9491167415605197</v>
      </c>
      <c r="D8" s="46">
        <v>1.2704817260122748E-2</v>
      </c>
      <c r="E8" s="47">
        <v>0.84670138831362918</v>
      </c>
      <c r="F8" s="46"/>
      <c r="H8" s="26">
        <f t="shared" si="1"/>
        <v>44934</v>
      </c>
      <c r="I8">
        <v>11.680823993463974</v>
      </c>
      <c r="K8">
        <v>15</v>
      </c>
      <c r="L8" t="str">
        <f t="shared" si="2"/>
        <v>Prior</v>
      </c>
      <c r="M8" t="s">
        <v>260</v>
      </c>
      <c r="N8" s="31" t="str">
        <f t="shared" si="0"/>
        <v>PriorMoistureContent</v>
      </c>
      <c r="O8" s="32">
        <f>IF(P8="",VLOOKUP(O$3,CropCoefficients!$K$3:$AF$78,'NBalance Test'!$K8,FALSE),P8)</f>
        <v>80</v>
      </c>
      <c r="P8" s="43"/>
    </row>
    <row r="9" spans="1:21" ht="15.75" thickBot="1">
      <c r="A9" s="28">
        <v>44936</v>
      </c>
      <c r="B9" s="46">
        <v>17.198337561259919</v>
      </c>
      <c r="C9" s="46">
        <v>11.9640838852432</v>
      </c>
      <c r="D9" s="46">
        <v>1.5505015194188732E-2</v>
      </c>
      <c r="E9" s="47">
        <v>1.0451168117659959</v>
      </c>
      <c r="F9" s="46"/>
      <c r="H9" s="26">
        <f t="shared" si="1"/>
        <v>44935</v>
      </c>
      <c r="I9">
        <v>11.289351844181724</v>
      </c>
      <c r="L9" t="str">
        <f t="shared" si="2"/>
        <v>Prior</v>
      </c>
      <c r="M9" t="s">
        <v>261</v>
      </c>
      <c r="N9" s="31" t="str">
        <f t="shared" si="0"/>
        <v>PriorEstablishDate</v>
      </c>
      <c r="O9" s="33">
        <f>P9</f>
        <v>44929</v>
      </c>
      <c r="P9" s="44">
        <v>44929</v>
      </c>
    </row>
    <row r="10" spans="1:21" ht="15.75" thickBot="1">
      <c r="A10" s="28">
        <v>44937</v>
      </c>
      <c r="B10" s="46">
        <v>11.84237423110365</v>
      </c>
      <c r="C10" s="46">
        <v>5.91768974534161</v>
      </c>
      <c r="D10" s="46">
        <v>8.098984253538553E-3</v>
      </c>
      <c r="E10" s="47">
        <v>0.55362743093180056</v>
      </c>
      <c r="F10" s="46"/>
      <c r="H10" s="26">
        <f t="shared" si="1"/>
        <v>44936</v>
      </c>
      <c r="I10">
        <v>13.934890823546613</v>
      </c>
      <c r="K10">
        <v>3</v>
      </c>
      <c r="L10" t="str">
        <f t="shared" si="2"/>
        <v>Prior</v>
      </c>
      <c r="M10" t="s">
        <v>262</v>
      </c>
      <c r="N10" s="31" t="str">
        <f t="shared" si="0"/>
        <v>PriorEstablishStage</v>
      </c>
      <c r="O10" s="32" t="str">
        <f>IF(P10="",VLOOKUP(O$3,CropCoefficients!$K$3:$AF$78,'NBalance Test'!$K10,FALSE),P10)</f>
        <v>Seed</v>
      </c>
      <c r="P10" s="43"/>
    </row>
    <row r="11" spans="1:21" ht="15.75" thickBot="1">
      <c r="A11" s="28">
        <v>44938</v>
      </c>
      <c r="B11" s="46">
        <v>3.7813438906561121</v>
      </c>
      <c r="C11" s="46">
        <v>9.1211458679747004</v>
      </c>
      <c r="D11" s="46">
        <v>1.5173557174284849E-2</v>
      </c>
      <c r="E11" s="47">
        <v>1.0449419703528786</v>
      </c>
      <c r="F11" s="46"/>
      <c r="H11" s="26">
        <f t="shared" si="1"/>
        <v>44937</v>
      </c>
      <c r="I11">
        <v>7.3816990790906738</v>
      </c>
      <c r="L11" t="str">
        <f t="shared" si="2"/>
        <v>Prior</v>
      </c>
      <c r="M11" t="s">
        <v>263</v>
      </c>
      <c r="N11" s="31" t="str">
        <f t="shared" si="0"/>
        <v>PriorHarvestDate</v>
      </c>
      <c r="O11" s="33">
        <f>P11</f>
        <v>44938</v>
      </c>
      <c r="P11" s="44">
        <v>44938</v>
      </c>
    </row>
    <row r="12" spans="1:21">
      <c r="A12" s="28">
        <v>44939</v>
      </c>
      <c r="B12" s="46">
        <v>4.3404637388442202</v>
      </c>
      <c r="C12" s="46">
        <v>0</v>
      </c>
      <c r="D12" s="46">
        <v>0.15756324263885091</v>
      </c>
      <c r="E12" s="47">
        <v>0.40155660554925754</v>
      </c>
      <c r="F12" s="46"/>
      <c r="H12" s="26">
        <f t="shared" si="1"/>
        <v>44938</v>
      </c>
      <c r="I12">
        <v>13.932559604705048</v>
      </c>
      <c r="K12">
        <v>5</v>
      </c>
      <c r="L12" t="str">
        <f t="shared" si="2"/>
        <v>Prior</v>
      </c>
      <c r="M12" t="s">
        <v>264</v>
      </c>
      <c r="N12" s="31" t="str">
        <f t="shared" si="0"/>
        <v>PriorHarvestStage</v>
      </c>
      <c r="O12" s="32" t="str">
        <f>IF(P12="",VLOOKUP(O$3,CropCoefficients!$K$3:$AF$78,'NBalance Test'!$K12,FALSE),P12)</f>
        <v>EarlyReproductive</v>
      </c>
      <c r="P12" s="43"/>
    </row>
    <row r="13" spans="1:21">
      <c r="A13" s="28">
        <v>44940</v>
      </c>
      <c r="B13" s="46">
        <v>5.7338893236937825</v>
      </c>
      <c r="C13" s="46">
        <v>0</v>
      </c>
      <c r="D13" s="46">
        <v>0.39116325101590882</v>
      </c>
      <c r="E13" s="47">
        <v>1.0022623338336534</v>
      </c>
      <c r="F13" s="46"/>
      <c r="H13" s="26">
        <f t="shared" si="1"/>
        <v>44939</v>
      </c>
      <c r="I13">
        <v>5.3540880739901002</v>
      </c>
      <c r="L13" t="str">
        <f t="shared" si="2"/>
        <v>Prior</v>
      </c>
      <c r="M13" t="s">
        <v>265</v>
      </c>
      <c r="N13" s="31" t="str">
        <f t="shared" si="0"/>
        <v>PriorResidueTreatment</v>
      </c>
      <c r="O13" s="32" t="str">
        <f>IF(P13="",T2,P13)</f>
        <v>None</v>
      </c>
      <c r="P13" s="43"/>
    </row>
    <row r="14" spans="1:21" ht="15.75" thickBot="1">
      <c r="A14" s="28">
        <v>44941</v>
      </c>
      <c r="B14" s="46">
        <v>6.4262167910040269</v>
      </c>
      <c r="C14" s="46">
        <v>0</v>
      </c>
      <c r="D14" s="46">
        <v>0.19247542502329423</v>
      </c>
      <c r="E14" s="47">
        <v>0.49985204228695096</v>
      </c>
      <c r="F14" s="46"/>
      <c r="H14" s="26">
        <f t="shared" si="1"/>
        <v>44940</v>
      </c>
      <c r="I14">
        <v>13.363497784448709</v>
      </c>
      <c r="L14" t="str">
        <f t="shared" si="2"/>
        <v>Prior</v>
      </c>
      <c r="M14" t="s">
        <v>266</v>
      </c>
      <c r="N14" s="34" t="str">
        <f t="shared" si="0"/>
        <v>PriorEstablishN</v>
      </c>
      <c r="O14" s="35">
        <f>IF(P14="",0,P14)</f>
        <v>0</v>
      </c>
      <c r="P14" s="43"/>
    </row>
    <row r="15" spans="1:21" ht="15.75" thickBot="1">
      <c r="A15" s="28">
        <v>44942</v>
      </c>
      <c r="B15" s="46">
        <v>-9.4228932016079483</v>
      </c>
      <c r="C15" s="46">
        <v>17.416845524679601</v>
      </c>
      <c r="D15" s="46">
        <v>0.433748348659447</v>
      </c>
      <c r="E15" s="47">
        <v>1.1339871834081792</v>
      </c>
      <c r="F15" s="46"/>
      <c r="H15" s="26">
        <f t="shared" si="1"/>
        <v>44941</v>
      </c>
      <c r="I15">
        <v>6.6646938971593457</v>
      </c>
      <c r="L15" t="s">
        <v>273</v>
      </c>
      <c r="M15" t="s">
        <v>270</v>
      </c>
      <c r="N15" s="37" t="str">
        <f>L15&amp;M15</f>
        <v>CurrentCropName</v>
      </c>
      <c r="O15" s="38" t="str">
        <f>P15</f>
        <v>Potato Vegetable General</v>
      </c>
      <c r="P15" s="45" t="s">
        <v>278</v>
      </c>
    </row>
    <row r="16" spans="1:21">
      <c r="A16" s="28">
        <v>44943</v>
      </c>
      <c r="B16" s="46">
        <v>-31.233170960437157</v>
      </c>
      <c r="C16" s="46">
        <v>22.905369773059999</v>
      </c>
      <c r="D16" s="46">
        <v>0.29965367163773077</v>
      </c>
      <c r="E16" s="47">
        <v>0.79543834259306068</v>
      </c>
      <c r="F16" s="46"/>
      <c r="H16" s="26">
        <f t="shared" si="1"/>
        <v>44942</v>
      </c>
      <c r="I16">
        <v>15.119829112109056</v>
      </c>
      <c r="K16">
        <v>7</v>
      </c>
      <c r="L16" t="str">
        <f>L15</f>
        <v>Current</v>
      </c>
      <c r="M16" t="s">
        <v>256</v>
      </c>
      <c r="N16" s="18" t="str">
        <f t="shared" ref="N16:N26" si="3">L16&amp;M16</f>
        <v>CurrentSaleableYield</v>
      </c>
      <c r="O16" s="19">
        <f>IF(P16="",VLOOKUP(O$15,CropCoefficients!$K$3:$AF$78,'NBalance Test'!$K16,FALSE),P16)</f>
        <v>50</v>
      </c>
      <c r="P16" s="43">
        <v>50</v>
      </c>
    </row>
    <row r="17" spans="1:16">
      <c r="A17" s="28">
        <v>44944</v>
      </c>
      <c r="B17" s="46">
        <v>-72.305742552003593</v>
      </c>
      <c r="C17" s="46">
        <v>42.2979047986043</v>
      </c>
      <c r="D17" s="46">
        <v>0.33270148487366635</v>
      </c>
      <c r="E17" s="47">
        <v>0.8926317221641934</v>
      </c>
      <c r="F17" s="46"/>
      <c r="H17" s="26">
        <f t="shared" si="1"/>
        <v>44943</v>
      </c>
      <c r="I17">
        <v>10.605844567907475</v>
      </c>
      <c r="K17">
        <v>8</v>
      </c>
      <c r="L17" t="str">
        <f t="shared" ref="L17:L26" si="4">L16</f>
        <v>Current</v>
      </c>
      <c r="M17" t="s">
        <v>257</v>
      </c>
      <c r="N17" s="18" t="str">
        <f t="shared" si="3"/>
        <v>CurrentUnits</v>
      </c>
      <c r="O17" s="19" t="str">
        <f>IF(P17="",VLOOKUP(O$15,CropCoefficients!$K$3:$AF$78,'NBalance Test'!$K17,FALSE),P17)</f>
        <v>t/ha</v>
      </c>
      <c r="P17" s="43" t="s">
        <v>36</v>
      </c>
    </row>
    <row r="18" spans="1:16">
      <c r="A18" s="28">
        <v>44945</v>
      </c>
      <c r="B18" s="46">
        <v>-90.432418410192412</v>
      </c>
      <c r="C18" s="46">
        <v>18.5262812186348</v>
      </c>
      <c r="D18" s="46">
        <v>0.10755675420981019</v>
      </c>
      <c r="E18" s="47">
        <v>0.29204860623618245</v>
      </c>
      <c r="F18" s="46"/>
      <c r="H18" s="26">
        <f t="shared" si="1"/>
        <v>44944</v>
      </c>
      <c r="I18">
        <v>11.901756295522578</v>
      </c>
      <c r="K18">
        <v>12</v>
      </c>
      <c r="L18" t="str">
        <f t="shared" si="4"/>
        <v>Current</v>
      </c>
      <c r="M18" t="s">
        <v>258</v>
      </c>
      <c r="N18" s="18" t="str">
        <f t="shared" si="3"/>
        <v>CurrentFieldLoss</v>
      </c>
      <c r="O18" s="19">
        <f>IF(P18="",VLOOKUP(O$15,CropCoefficients!$K$3:$AF$78,'NBalance Test'!$K18,FALSE),P18)</f>
        <v>5</v>
      </c>
      <c r="P18" s="43">
        <v>5</v>
      </c>
    </row>
    <row r="19" spans="1:16">
      <c r="A19" s="28">
        <v>44946</v>
      </c>
      <c r="B19" s="46">
        <v>-124.64348912272237</v>
      </c>
      <c r="C19" s="46">
        <v>34.8524175601178</v>
      </c>
      <c r="D19" s="46">
        <v>0.17213149122691923</v>
      </c>
      <c r="E19" s="47">
        <v>0.46921535636092082</v>
      </c>
      <c r="F19" s="46"/>
      <c r="H19" s="26">
        <f t="shared" si="1"/>
        <v>44945</v>
      </c>
      <c r="I19">
        <v>3.8939814164824327</v>
      </c>
      <c r="K19">
        <v>11</v>
      </c>
      <c r="L19" t="str">
        <f t="shared" si="4"/>
        <v>Current</v>
      </c>
      <c r="M19" t="s">
        <v>259</v>
      </c>
      <c r="N19" s="18" t="str">
        <f t="shared" si="3"/>
        <v>CurrentDressingLoss</v>
      </c>
      <c r="O19" s="19">
        <f>IF(P19="",VLOOKUP(O$15,CropCoefficients!$K$3:$AF$78,'NBalance Test'!$K19,FALSE),P19)</f>
        <v>5</v>
      </c>
      <c r="P19" s="43">
        <v>5</v>
      </c>
    </row>
    <row r="20" spans="1:16" ht="15.75" thickBot="1">
      <c r="A20" s="28">
        <v>44947</v>
      </c>
      <c r="B20" s="46">
        <v>-158.0192105683459</v>
      </c>
      <c r="C20" s="46">
        <v>33.916105544638199</v>
      </c>
      <c r="D20" s="46">
        <v>0.144369082960981</v>
      </c>
      <c r="E20" s="47">
        <v>0.39601501605370126</v>
      </c>
      <c r="F20" s="46"/>
      <c r="H20" s="26">
        <f t="shared" si="1"/>
        <v>44946</v>
      </c>
      <c r="I20">
        <v>6.2562047514789443</v>
      </c>
      <c r="K20">
        <v>15</v>
      </c>
      <c r="L20" t="str">
        <f t="shared" si="4"/>
        <v>Current</v>
      </c>
      <c r="M20" t="s">
        <v>260</v>
      </c>
      <c r="N20" s="18" t="str">
        <f t="shared" si="3"/>
        <v>CurrentMoistureContent</v>
      </c>
      <c r="O20" s="19">
        <f>IF(P20="",VLOOKUP(O$15,CropCoefficients!$K$3:$AF$78,'NBalance Test'!$K20,FALSE),P20)</f>
        <v>77.7</v>
      </c>
      <c r="P20" s="43"/>
    </row>
    <row r="21" spans="1:16" ht="15.75" thickBot="1">
      <c r="A21" s="28">
        <v>44948</v>
      </c>
      <c r="B21" s="46">
        <v>-156.72870572467272</v>
      </c>
      <c r="C21" s="46">
        <v>0</v>
      </c>
      <c r="D21" s="46">
        <v>0.23681941288025557</v>
      </c>
      <c r="E21" s="47">
        <v>1.0536854307929155</v>
      </c>
      <c r="F21" s="46"/>
      <c r="H21" s="26">
        <f t="shared" si="1"/>
        <v>44947</v>
      </c>
      <c r="I21">
        <v>5.2802002140493496</v>
      </c>
      <c r="L21" t="str">
        <f t="shared" si="4"/>
        <v>Current</v>
      </c>
      <c r="M21" t="s">
        <v>261</v>
      </c>
      <c r="N21" s="18" t="str">
        <f t="shared" si="3"/>
        <v>CurrentEstablishDate</v>
      </c>
      <c r="O21" s="39">
        <f>P21</f>
        <v>44941</v>
      </c>
      <c r="P21" s="44">
        <v>44941</v>
      </c>
    </row>
    <row r="22" spans="1:16" ht="15.75" thickBot="1">
      <c r="A22" s="28">
        <v>44949</v>
      </c>
      <c r="B22" s="46">
        <v>-155.53651065603165</v>
      </c>
      <c r="C22" s="46">
        <v>0</v>
      </c>
      <c r="D22" s="46">
        <v>0.21626257655197786</v>
      </c>
      <c r="E22" s="47">
        <v>0.97593249208910526</v>
      </c>
      <c r="F22" s="46"/>
      <c r="H22" s="26">
        <f t="shared" si="1"/>
        <v>44948</v>
      </c>
      <c r="I22">
        <v>14.049139077238873</v>
      </c>
      <c r="K22">
        <v>3</v>
      </c>
      <c r="L22" t="str">
        <f t="shared" si="4"/>
        <v>Current</v>
      </c>
      <c r="M22" t="s">
        <v>262</v>
      </c>
      <c r="N22" s="18" t="str">
        <f t="shared" si="3"/>
        <v>CurrentEstablishStage</v>
      </c>
      <c r="O22" s="19" t="str">
        <f>IF(P22="",VLOOKUP(O$15,CropCoefficients!$K$3:$AF$78,'NBalance Test'!$K22,FALSE),P22)</f>
        <v>Seedling</v>
      </c>
      <c r="P22" s="43" t="s">
        <v>123</v>
      </c>
    </row>
    <row r="23" spans="1:16" ht="15.75" thickBot="1">
      <c r="A23" s="28">
        <v>44950</v>
      </c>
      <c r="B23" s="46">
        <v>-153.84929337986486</v>
      </c>
      <c r="C23" s="46">
        <v>0</v>
      </c>
      <c r="D23" s="46">
        <v>0.30279108500109236</v>
      </c>
      <c r="E23" s="47">
        <v>1.3844261911657012</v>
      </c>
      <c r="F23" s="46"/>
      <c r="H23" s="26">
        <f t="shared" si="1"/>
        <v>44949</v>
      </c>
      <c r="I23">
        <v>13.012433227854736</v>
      </c>
      <c r="L23" t="str">
        <f t="shared" si="4"/>
        <v>Current</v>
      </c>
      <c r="M23" t="s">
        <v>263</v>
      </c>
      <c r="N23" s="18" t="str">
        <f t="shared" si="3"/>
        <v>CurrentHarvestDate</v>
      </c>
      <c r="O23" s="39">
        <f>P23</f>
        <v>44947</v>
      </c>
      <c r="P23" s="44">
        <v>44947</v>
      </c>
    </row>
    <row r="24" spans="1:16">
      <c r="A24" s="28">
        <v>44951</v>
      </c>
      <c r="B24" s="46">
        <v>-152.75649642159638</v>
      </c>
      <c r="C24" s="46">
        <v>0</v>
      </c>
      <c r="D24" s="46">
        <v>0.19313503243086771</v>
      </c>
      <c r="E24" s="47">
        <v>0.89966192583761195</v>
      </c>
      <c r="F24" s="46"/>
      <c r="H24" s="26">
        <f t="shared" si="1"/>
        <v>44950</v>
      </c>
      <c r="I24">
        <v>18.45901588220935</v>
      </c>
      <c r="K24">
        <v>5</v>
      </c>
      <c r="L24" t="str">
        <f t="shared" si="4"/>
        <v>Current</v>
      </c>
      <c r="M24" t="s">
        <v>264</v>
      </c>
      <c r="N24" s="18" t="str">
        <f t="shared" si="3"/>
        <v>CurrentHarvestStage</v>
      </c>
      <c r="O24" s="19" t="str">
        <f>IF(P24="",VLOOKUP(O$3,CropCoefficients!$K$3:$AF$78,'NBalance Test'!$K24,FALSE),P24)</f>
        <v>Vegetative</v>
      </c>
      <c r="P24" s="43" t="s">
        <v>63</v>
      </c>
    </row>
    <row r="25" spans="1:16">
      <c r="A25" s="28">
        <v>44952</v>
      </c>
      <c r="B25" s="46">
        <v>-154.77130424250569</v>
      </c>
      <c r="C25" s="46">
        <v>3.36853385461654</v>
      </c>
      <c r="D25" s="46">
        <v>0.23688249900855446</v>
      </c>
      <c r="E25" s="47">
        <v>1.1168435346986798</v>
      </c>
      <c r="F25" s="46"/>
      <c r="H25" s="26">
        <f t="shared" si="1"/>
        <v>44951</v>
      </c>
      <c r="I25">
        <v>11.995492344501493</v>
      </c>
      <c r="L25" t="str">
        <f t="shared" si="4"/>
        <v>Current</v>
      </c>
      <c r="M25" t="s">
        <v>265</v>
      </c>
      <c r="N25" s="18" t="str">
        <f t="shared" si="3"/>
        <v>CurrentResidueTreatment</v>
      </c>
      <c r="O25" s="19" t="str">
        <f>IF(P25="",T2,P25)</f>
        <v>Incorporated</v>
      </c>
      <c r="P25" s="43" t="s">
        <v>252</v>
      </c>
    </row>
    <row r="26" spans="1:16" ht="15.75" thickBot="1">
      <c r="A26" s="28">
        <v>44953</v>
      </c>
      <c r="B26" s="46">
        <v>-157.54424483171368</v>
      </c>
      <c r="C26" s="46">
        <v>3.7338784334915398</v>
      </c>
      <c r="D26" s="46">
        <v>0.1660790345353472</v>
      </c>
      <c r="E26" s="47">
        <v>0.79485880974816436</v>
      </c>
      <c r="F26" s="46"/>
      <c r="H26" s="26">
        <f t="shared" si="1"/>
        <v>44952</v>
      </c>
      <c r="I26">
        <v>14.89124712931573</v>
      </c>
      <c r="L26" t="str">
        <f t="shared" si="4"/>
        <v>Current</v>
      </c>
      <c r="M26" t="s">
        <v>266</v>
      </c>
      <c r="N26" s="23" t="str">
        <f t="shared" si="3"/>
        <v>CurrentEstablishN</v>
      </c>
      <c r="O26" s="24">
        <f>IF(P26="",0,P26)</f>
        <v>10</v>
      </c>
      <c r="P26" s="43">
        <v>10</v>
      </c>
    </row>
    <row r="27" spans="1:16" ht="15.75" thickBot="1">
      <c r="A27" s="28">
        <v>44954</v>
      </c>
      <c r="B27" s="46">
        <v>-166.15846319105643</v>
      </c>
      <c r="C27" s="46">
        <v>10.2509561270017</v>
      </c>
      <c r="D27" s="46">
        <v>0.28039325727909187</v>
      </c>
      <c r="E27" s="47">
        <v>1.3563445103798721</v>
      </c>
      <c r="F27" s="46"/>
      <c r="H27" s="26">
        <f t="shared" si="1"/>
        <v>44953</v>
      </c>
      <c r="I27">
        <v>10.598117463308858</v>
      </c>
      <c r="L27" t="s">
        <v>274</v>
      </c>
      <c r="M27" t="s">
        <v>270</v>
      </c>
      <c r="N27" s="29" t="str">
        <f>L27&amp;M27</f>
        <v>FollowingCropName</v>
      </c>
      <c r="O27" s="30" t="str">
        <f>P27</f>
        <v>Oat Grain General</v>
      </c>
      <c r="P27" s="45" t="s">
        <v>279</v>
      </c>
    </row>
    <row r="28" spans="1:16">
      <c r="A28" s="28">
        <v>44955</v>
      </c>
      <c r="B28" s="46">
        <v>-178.10220543388476</v>
      </c>
      <c r="C28" s="46">
        <v>13.2783033628279</v>
      </c>
      <c r="D28" s="46">
        <v>0.22518973318161864</v>
      </c>
      <c r="E28" s="47">
        <v>1.109371386817938</v>
      </c>
      <c r="F28" s="46"/>
      <c r="H28" s="26">
        <f t="shared" si="1"/>
        <v>44954</v>
      </c>
      <c r="I28">
        <v>18.08459347173163</v>
      </c>
      <c r="K28">
        <v>7</v>
      </c>
      <c r="L28" t="str">
        <f>L27</f>
        <v>Following</v>
      </c>
      <c r="M28" t="s">
        <v>256</v>
      </c>
      <c r="N28" s="31" t="str">
        <f t="shared" ref="N28:N38" si="5">L28&amp;M28</f>
        <v>FollowingSaleableYield</v>
      </c>
      <c r="O28" s="32">
        <f>IF(P28="",VLOOKUP(O$27,CropCoefficients!$K$3:$AF$78,'NBalance Test'!$K28,FALSE),P28)</f>
        <v>6</v>
      </c>
      <c r="P28" s="43"/>
    </row>
    <row r="29" spans="1:16">
      <c r="A29" s="28">
        <v>44956</v>
      </c>
      <c r="B29" s="46">
        <v>-199.10074927109085</v>
      </c>
      <c r="C29" s="46">
        <v>22.612540590591902</v>
      </c>
      <c r="D29" s="46">
        <v>0.268983834163046</v>
      </c>
      <c r="E29" s="47">
        <v>1.3450129192227767</v>
      </c>
      <c r="F29" s="46"/>
      <c r="H29" s="26">
        <f t="shared" si="1"/>
        <v>44955</v>
      </c>
      <c r="I29">
        <v>14.79161849090584</v>
      </c>
      <c r="K29">
        <v>8</v>
      </c>
      <c r="L29" t="str">
        <f t="shared" ref="L29:L38" si="6">L28</f>
        <v>Following</v>
      </c>
      <c r="M29" t="s">
        <v>257</v>
      </c>
      <c r="N29" s="31" t="str">
        <f t="shared" si="5"/>
        <v>FollowingUnits</v>
      </c>
      <c r="O29" s="32" t="str">
        <f>IF(P29="",VLOOKUP(O$27,CropCoefficients!$K$3:$AF$78,'NBalance Test'!$K29,FALSE),P29)</f>
        <v>t/ha</v>
      </c>
      <c r="P29" s="43"/>
    </row>
    <row r="30" spans="1:16">
      <c r="A30" s="28">
        <v>44957</v>
      </c>
      <c r="B30" s="46">
        <v>-221.94725522836023</v>
      </c>
      <c r="C30" s="46">
        <v>24.289568708651998</v>
      </c>
      <c r="D30" s="46">
        <v>0.23689155168055803</v>
      </c>
      <c r="E30" s="47">
        <v>1.206171199702055</v>
      </c>
      <c r="F30" s="46"/>
      <c r="H30" s="26">
        <f t="shared" si="1"/>
        <v>44956</v>
      </c>
      <c r="I30">
        <v>17.933505589637022</v>
      </c>
      <c r="K30">
        <v>12</v>
      </c>
      <c r="L30" t="str">
        <f t="shared" si="6"/>
        <v>Following</v>
      </c>
      <c r="M30" t="s">
        <v>258</v>
      </c>
      <c r="N30" s="31" t="str">
        <f t="shared" si="5"/>
        <v>FollowingFieldLoss</v>
      </c>
      <c r="O30" s="32">
        <f>IF(P30="",VLOOKUP(O$27,CropCoefficients!$K$3:$AF$78,'NBalance Test'!$K30,FALSE),P30)</f>
        <v>0</v>
      </c>
      <c r="P30" s="43"/>
    </row>
    <row r="31" spans="1:16">
      <c r="A31" s="28">
        <v>44958</v>
      </c>
      <c r="B31" s="46">
        <v>-250.13245866180415</v>
      </c>
      <c r="C31" s="46">
        <v>30.0492178787513</v>
      </c>
      <c r="D31" s="46">
        <v>0.3018703689227728</v>
      </c>
      <c r="E31" s="47">
        <v>1.5621440763845988</v>
      </c>
      <c r="F31" s="46"/>
      <c r="H31" s="26">
        <f t="shared" si="1"/>
        <v>44957</v>
      </c>
      <c r="I31">
        <v>16.082282662694066</v>
      </c>
      <c r="K31">
        <v>11</v>
      </c>
      <c r="L31" t="str">
        <f t="shared" si="6"/>
        <v>Following</v>
      </c>
      <c r="M31" t="s">
        <v>259</v>
      </c>
      <c r="N31" s="31" t="str">
        <f t="shared" si="5"/>
        <v>FollowingDressingLoss</v>
      </c>
      <c r="O31" s="32">
        <f>IF(P31="",VLOOKUP(O$27,CropCoefficients!$K$3:$AF$78,'NBalance Test'!$K31,FALSE),P31)</f>
        <v>0</v>
      </c>
      <c r="P31" s="43"/>
    </row>
    <row r="32" spans="1:16" ht="15.75" thickBot="1">
      <c r="A32" s="28">
        <v>44959</v>
      </c>
      <c r="B32" s="46">
        <v>-264.39443508593058</v>
      </c>
      <c r="C32" s="46">
        <v>15.4900614607009</v>
      </c>
      <c r="D32" s="46">
        <v>0.19540054837814444</v>
      </c>
      <c r="E32" s="46">
        <v>1.0326844881963502</v>
      </c>
      <c r="F32" s="46"/>
      <c r="H32" s="26">
        <f t="shared" si="1"/>
        <v>44958</v>
      </c>
      <c r="I32">
        <v>20.828587685127982</v>
      </c>
      <c r="K32">
        <v>15</v>
      </c>
      <c r="L32" t="str">
        <f t="shared" si="6"/>
        <v>Following</v>
      </c>
      <c r="M32" t="s">
        <v>260</v>
      </c>
      <c r="N32" s="31" t="str">
        <f t="shared" si="5"/>
        <v>FollowingMoistureContent</v>
      </c>
      <c r="O32" s="32">
        <f>IF(P32="",VLOOKUP(O$27,CropCoefficients!$K$3:$AF$78,'NBalance Test'!$K32,FALSE),P32)</f>
        <v>13</v>
      </c>
      <c r="P32" s="43"/>
    </row>
    <row r="33" spans="1:16" ht="15.75" thickBot="1">
      <c r="A33" s="28" t="e">
        <v>#N/A</v>
      </c>
      <c r="B33" s="46" t="e">
        <v>#N/A</v>
      </c>
      <c r="C33" s="46" t="e">
        <v>#N/A</v>
      </c>
      <c r="D33" s="46" t="e">
        <v>#N/A</v>
      </c>
      <c r="E33" s="46" t="e">
        <v>#N/A</v>
      </c>
      <c r="F33" s="46"/>
      <c r="H33" s="26">
        <f t="shared" si="1"/>
        <v>44959</v>
      </c>
      <c r="I33">
        <v>13.76912650928467</v>
      </c>
      <c r="L33" t="str">
        <f t="shared" si="6"/>
        <v>Following</v>
      </c>
      <c r="M33" t="s">
        <v>261</v>
      </c>
      <c r="N33" s="31" t="str">
        <f t="shared" si="5"/>
        <v>FollowingEstablishDate</v>
      </c>
      <c r="O33" s="33">
        <f>P33</f>
        <v>44951</v>
      </c>
      <c r="P33" s="44">
        <v>44951</v>
      </c>
    </row>
    <row r="34" spans="1:16" ht="15.75" thickBot="1">
      <c r="A34" s="28" t="e">
        <v>#N/A</v>
      </c>
      <c r="B34" s="46" t="e">
        <v>#N/A</v>
      </c>
      <c r="C34" s="46" t="e">
        <v>#N/A</v>
      </c>
      <c r="D34" s="46" t="e">
        <v>#N/A</v>
      </c>
      <c r="E34" s="46" t="e">
        <v>#N/A</v>
      </c>
      <c r="F34" s="46"/>
      <c r="H34" s="26">
        <f t="shared" si="1"/>
        <v>44960</v>
      </c>
      <c r="I34">
        <v>23.549644512826927</v>
      </c>
      <c r="K34">
        <v>3</v>
      </c>
      <c r="L34" t="str">
        <f t="shared" si="6"/>
        <v>Following</v>
      </c>
      <c r="M34" t="s">
        <v>262</v>
      </c>
      <c r="N34" s="31" t="str">
        <f t="shared" si="5"/>
        <v>FollowingEstablishStage</v>
      </c>
      <c r="O34" s="32" t="str">
        <f>IF(P34="",VLOOKUP(O$27,CropCoefficients!$K$3:$AF$78,'NBalance Test'!$K34,FALSE),P34)</f>
        <v>Seed</v>
      </c>
      <c r="P34" s="43"/>
    </row>
    <row r="35" spans="1:16" ht="15.75" thickBot="1">
      <c r="A35" s="28" t="e">
        <v>#N/A</v>
      </c>
      <c r="B35" s="46" t="e">
        <v>#N/A</v>
      </c>
      <c r="C35" s="46" t="e">
        <v>#N/A</v>
      </c>
      <c r="D35" s="46" t="e">
        <v>#N/A</v>
      </c>
      <c r="E35" s="46" t="e">
        <v>#N/A</v>
      </c>
      <c r="F35" s="46"/>
      <c r="L35" t="str">
        <f t="shared" si="6"/>
        <v>Following</v>
      </c>
      <c r="M35" t="s">
        <v>263</v>
      </c>
      <c r="N35" s="31" t="str">
        <f t="shared" si="5"/>
        <v>FollowingHarvestDate</v>
      </c>
      <c r="O35" s="33">
        <f>P35</f>
        <v>44959</v>
      </c>
      <c r="P35" s="44">
        <f>H33</f>
        <v>44959</v>
      </c>
    </row>
    <row r="36" spans="1:16">
      <c r="A36" s="28" t="e">
        <v>#N/A</v>
      </c>
      <c r="B36" s="46" t="e">
        <v>#N/A</v>
      </c>
      <c r="C36" s="46" t="e">
        <v>#N/A</v>
      </c>
      <c r="D36" s="46" t="e">
        <v>#N/A</v>
      </c>
      <c r="E36" s="46" t="e">
        <v>#N/A</v>
      </c>
      <c r="F36" s="46"/>
      <c r="K36">
        <v>5</v>
      </c>
      <c r="L36" t="str">
        <f t="shared" si="6"/>
        <v>Following</v>
      </c>
      <c r="M36" t="s">
        <v>264</v>
      </c>
      <c r="N36" s="31" t="str">
        <f t="shared" si="5"/>
        <v>FollowingHarvestStage</v>
      </c>
      <c r="O36" s="32" t="str">
        <f>IF(P36="",VLOOKUP(O$3,CropCoefficients!$K$3:$AF$78,'NBalance Test'!$K36,FALSE),P36)</f>
        <v>EarlyReproductive</v>
      </c>
      <c r="P36" s="43"/>
    </row>
    <row r="37" spans="1:16">
      <c r="A37" s="28" t="e">
        <v>#N/A</v>
      </c>
      <c r="B37" s="46" t="e">
        <v>#N/A</v>
      </c>
      <c r="C37" s="46" t="e">
        <v>#N/A</v>
      </c>
      <c r="D37" s="46" t="e">
        <v>#N/A</v>
      </c>
      <c r="E37" s="46" t="e">
        <v>#N/A</v>
      </c>
      <c r="F37" s="46"/>
      <c r="L37" t="str">
        <f t="shared" si="6"/>
        <v>Following</v>
      </c>
      <c r="M37" t="s">
        <v>265</v>
      </c>
      <c r="N37" s="31" t="str">
        <f t="shared" si="5"/>
        <v>FollowingResidueTreatment</v>
      </c>
      <c r="O37" s="32" t="str">
        <f>IF(P37="",T2,P37)</f>
        <v>None</v>
      </c>
      <c r="P37" s="43"/>
    </row>
    <row r="38" spans="1:16" ht="15.75" thickBot="1">
      <c r="A38" s="28" t="e">
        <v>#N/A</v>
      </c>
      <c r="B38" s="46" t="e">
        <v>#N/A</v>
      </c>
      <c r="C38" s="46" t="e">
        <v>#N/A</v>
      </c>
      <c r="D38" s="46" t="e">
        <v>#N/A</v>
      </c>
      <c r="E38" s="46" t="e">
        <v>#N/A</v>
      </c>
      <c r="F38" s="46"/>
      <c r="L38" t="str">
        <f t="shared" si="6"/>
        <v>Following</v>
      </c>
      <c r="M38" t="s">
        <v>266</v>
      </c>
      <c r="N38" s="34" t="str">
        <f t="shared" si="5"/>
        <v>FollowingEstablishN</v>
      </c>
      <c r="O38" s="35">
        <f>IF(P38="",0,P38)</f>
        <v>0</v>
      </c>
      <c r="P38" s="43"/>
    </row>
    <row r="39" spans="1:16">
      <c r="A39" s="28" t="e">
        <v>#N/A</v>
      </c>
      <c r="B39" s="46" t="e">
        <v>#N/A</v>
      </c>
      <c r="C39" s="46" t="e">
        <v>#N/A</v>
      </c>
      <c r="D39" s="46" t="e">
        <v>#N/A</v>
      </c>
      <c r="E39" s="46" t="e">
        <v>#N/A</v>
      </c>
      <c r="F39" s="46"/>
      <c r="G39" s="27"/>
      <c r="N39" t="s">
        <v>281</v>
      </c>
      <c r="O39">
        <v>15</v>
      </c>
    </row>
    <row r="40" spans="1:16">
      <c r="A40" s="28" t="e">
        <v>#N/A</v>
      </c>
      <c r="B40" s="46" t="e">
        <v>#N/A</v>
      </c>
      <c r="C40" s="46" t="e">
        <v>#N/A</v>
      </c>
      <c r="D40" s="46" t="e">
        <v>#N/A</v>
      </c>
      <c r="E40" s="46" t="e">
        <v>#N/A</v>
      </c>
      <c r="F40" s="46"/>
      <c r="N40" t="s">
        <v>282</v>
      </c>
      <c r="O40">
        <v>30</v>
      </c>
    </row>
    <row r="41" spans="1:16">
      <c r="A41" s="28" t="e">
        <v>#N/A</v>
      </c>
      <c r="B41" s="46" t="e">
        <v>#N/A</v>
      </c>
      <c r="C41" s="46" t="e">
        <v>#N/A</v>
      </c>
      <c r="D41" s="46" t="e">
        <v>#N/A</v>
      </c>
      <c r="E41" s="46" t="e">
        <v>#N/A</v>
      </c>
      <c r="F41" s="46"/>
      <c r="N41" t="s">
        <v>283</v>
      </c>
      <c r="O41">
        <v>80</v>
      </c>
    </row>
    <row r="42" spans="1:16">
      <c r="A42" s="28" t="e">
        <v>#N/A</v>
      </c>
      <c r="B42" s="46" t="e">
        <v>#N/A</v>
      </c>
      <c r="C42" s="46" t="e">
        <v>#N/A</v>
      </c>
      <c r="D42" s="46" t="e">
        <v>#N/A</v>
      </c>
      <c r="E42" s="46" t="e">
        <v>#N/A</v>
      </c>
      <c r="F42" s="46"/>
      <c r="N42" t="s">
        <v>284</v>
      </c>
      <c r="O42">
        <v>3</v>
      </c>
    </row>
    <row r="43" spans="1:16">
      <c r="A43" s="28" t="e">
        <v>#N/A</v>
      </c>
      <c r="B43" s="46" t="e">
        <v>#N/A</v>
      </c>
      <c r="C43" s="46" t="e">
        <v>#N/A</v>
      </c>
      <c r="D43" s="46" t="e">
        <v>#N/A</v>
      </c>
      <c r="E43" s="46" t="e">
        <v>#N/A</v>
      </c>
      <c r="F43" s="46"/>
    </row>
    <row r="44" spans="1:16">
      <c r="A44" s="28" t="e">
        <v>#N/A</v>
      </c>
      <c r="B44" s="46" t="e">
        <v>#N/A</v>
      </c>
      <c r="C44" s="46" t="e">
        <v>#N/A</v>
      </c>
      <c r="D44" s="46" t="e">
        <v>#N/A</v>
      </c>
      <c r="E44" s="46" t="e">
        <v>#N/A</v>
      </c>
      <c r="F44" s="46"/>
    </row>
    <row r="45" spans="1:16">
      <c r="A45" s="28" t="e">
        <v>#N/A</v>
      </c>
      <c r="B45" s="46" t="e">
        <v>#N/A</v>
      </c>
      <c r="C45" s="46" t="e">
        <v>#N/A</v>
      </c>
      <c r="D45" s="46" t="e">
        <v>#N/A</v>
      </c>
      <c r="E45" s="46" t="e">
        <v>#N/A</v>
      </c>
      <c r="F45" s="46"/>
    </row>
    <row r="46" spans="1:16">
      <c r="A46" s="28" t="e">
        <v>#N/A</v>
      </c>
      <c r="B46" s="46" t="e">
        <v>#N/A</v>
      </c>
      <c r="C46" s="46" t="e">
        <v>#N/A</v>
      </c>
      <c r="D46" s="46" t="e">
        <v>#N/A</v>
      </c>
      <c r="E46" s="46" t="e">
        <v>#N/A</v>
      </c>
      <c r="F46" s="46"/>
    </row>
    <row r="47" spans="1:16">
      <c r="A47" s="28" t="e">
        <v>#N/A</v>
      </c>
      <c r="B47" s="46" t="e">
        <v>#N/A</v>
      </c>
      <c r="C47" s="46" t="e">
        <v>#N/A</v>
      </c>
      <c r="D47" s="46" t="e">
        <v>#N/A</v>
      </c>
      <c r="E47" s="46" t="e">
        <v>#N/A</v>
      </c>
      <c r="F47" s="46"/>
    </row>
    <row r="48" spans="1:16">
      <c r="A48" s="28" t="e">
        <v>#N/A</v>
      </c>
      <c r="B48" s="46" t="e">
        <v>#N/A</v>
      </c>
      <c r="C48" s="46" t="e">
        <v>#N/A</v>
      </c>
      <c r="D48" s="46" t="e">
        <v>#N/A</v>
      </c>
      <c r="E48" s="46" t="e">
        <v>#N/A</v>
      </c>
      <c r="F48" s="46"/>
    </row>
    <row r="49" spans="1:6">
      <c r="A49" s="28" t="e">
        <v>#N/A</v>
      </c>
      <c r="B49" s="46" t="e">
        <v>#N/A</v>
      </c>
      <c r="C49" s="46" t="e">
        <v>#N/A</v>
      </c>
      <c r="D49" s="46" t="e">
        <v>#N/A</v>
      </c>
      <c r="E49" s="46" t="e">
        <v>#N/A</v>
      </c>
      <c r="F49" s="46"/>
    </row>
    <row r="50" spans="1:6">
      <c r="A50" s="28" t="e">
        <v>#N/A</v>
      </c>
      <c r="B50" s="46" t="e">
        <v>#N/A</v>
      </c>
      <c r="C50" s="46" t="e">
        <v>#N/A</v>
      </c>
      <c r="D50" s="46" t="e">
        <v>#N/A</v>
      </c>
      <c r="E50" s="46" t="e">
        <v>#N/A</v>
      </c>
      <c r="F50" s="46"/>
    </row>
    <row r="51" spans="1:6">
      <c r="A51" s="28" t="e">
        <v>#N/A</v>
      </c>
      <c r="B51" s="46" t="e">
        <v>#N/A</v>
      </c>
      <c r="C51" s="46" t="e">
        <v>#N/A</v>
      </c>
      <c r="D51" s="46" t="e">
        <v>#N/A</v>
      </c>
      <c r="E51" s="46" t="e">
        <v>#N/A</v>
      </c>
      <c r="F51" s="46"/>
    </row>
    <row r="52" spans="1:6">
      <c r="A52" s="28" t="e">
        <v>#N/A</v>
      </c>
      <c r="B52" s="46" t="e">
        <v>#N/A</v>
      </c>
      <c r="C52" s="46" t="e">
        <v>#N/A</v>
      </c>
      <c r="D52" s="46" t="e">
        <v>#N/A</v>
      </c>
      <c r="E52" s="46" t="e">
        <v>#N/A</v>
      </c>
      <c r="F52" s="46"/>
    </row>
    <row r="53" spans="1:6">
      <c r="A53" s="28" t="e">
        <v>#N/A</v>
      </c>
      <c r="B53" s="46" t="e">
        <v>#N/A</v>
      </c>
      <c r="C53" s="46" t="e">
        <v>#N/A</v>
      </c>
      <c r="D53" s="46" t="e">
        <v>#N/A</v>
      </c>
      <c r="E53" s="46" t="e">
        <v>#N/A</v>
      </c>
      <c r="F53" s="46"/>
    </row>
    <row r="54" spans="1:6">
      <c r="A54" s="28" t="e">
        <v>#N/A</v>
      </c>
      <c r="B54" s="46" t="e">
        <v>#N/A</v>
      </c>
      <c r="C54" s="46" t="e">
        <v>#N/A</v>
      </c>
      <c r="D54" s="46" t="e">
        <v>#N/A</v>
      </c>
      <c r="E54" s="46" t="e">
        <v>#N/A</v>
      </c>
      <c r="F54" s="46"/>
    </row>
    <row r="55" spans="1:6">
      <c r="A55" s="28" t="e">
        <v>#N/A</v>
      </c>
      <c r="B55" s="46" t="e">
        <v>#N/A</v>
      </c>
      <c r="C55" s="46" t="e">
        <v>#N/A</v>
      </c>
      <c r="D55" s="46" t="e">
        <v>#N/A</v>
      </c>
      <c r="E55" s="46" t="e">
        <v>#N/A</v>
      </c>
      <c r="F55" s="46"/>
    </row>
    <row r="56" spans="1:6">
      <c r="A56" s="28" t="e">
        <v>#N/A</v>
      </c>
      <c r="B56" s="46" t="e">
        <v>#N/A</v>
      </c>
      <c r="C56" s="46" t="e">
        <v>#N/A</v>
      </c>
      <c r="D56" s="46" t="e">
        <v>#N/A</v>
      </c>
      <c r="E56" s="46" t="e">
        <v>#N/A</v>
      </c>
      <c r="F56" s="46"/>
    </row>
    <row r="57" spans="1:6">
      <c r="A57" s="28" t="e">
        <v>#N/A</v>
      </c>
      <c r="B57" s="46" t="e">
        <v>#N/A</v>
      </c>
      <c r="C57" s="46" t="e">
        <v>#N/A</v>
      </c>
      <c r="D57" s="46" t="e">
        <v>#N/A</v>
      </c>
      <c r="E57" s="46" t="e">
        <v>#N/A</v>
      </c>
      <c r="F57" s="46"/>
    </row>
    <row r="58" spans="1:6">
      <c r="A58" s="28" t="e">
        <v>#N/A</v>
      </c>
      <c r="B58" s="46" t="e">
        <v>#N/A</v>
      </c>
      <c r="C58" s="46" t="e">
        <v>#N/A</v>
      </c>
      <c r="D58" s="46" t="e">
        <v>#N/A</v>
      </c>
      <c r="E58" s="46" t="e">
        <v>#N/A</v>
      </c>
      <c r="F58" s="46"/>
    </row>
    <row r="59" spans="1:6">
      <c r="A59" s="28" t="e">
        <v>#N/A</v>
      </c>
      <c r="B59" s="46" t="e">
        <v>#N/A</v>
      </c>
      <c r="C59" s="46" t="e">
        <v>#N/A</v>
      </c>
      <c r="D59" s="46" t="e">
        <v>#N/A</v>
      </c>
      <c r="E59" s="46" t="e">
        <v>#N/A</v>
      </c>
      <c r="F59" s="46"/>
    </row>
    <row r="60" spans="1:6">
      <c r="A60" s="28" t="e">
        <v>#N/A</v>
      </c>
      <c r="B60" s="46" t="e">
        <v>#N/A</v>
      </c>
      <c r="C60" s="46" t="e">
        <v>#N/A</v>
      </c>
      <c r="D60" s="46" t="e">
        <v>#N/A</v>
      </c>
      <c r="E60" s="46" t="e">
        <v>#N/A</v>
      </c>
      <c r="F60" s="46"/>
    </row>
    <row r="61" spans="1:6">
      <c r="A61" s="28" t="e">
        <v>#N/A</v>
      </c>
      <c r="B61" s="46" t="e">
        <v>#N/A</v>
      </c>
      <c r="C61" s="46" t="e">
        <v>#N/A</v>
      </c>
      <c r="D61" s="46" t="e">
        <v>#N/A</v>
      </c>
      <c r="E61" s="46" t="e">
        <v>#N/A</v>
      </c>
      <c r="F61" s="46"/>
    </row>
  </sheetData>
  <dataValidations count="5">
    <dataValidation type="list" allowBlank="1" showInputMessage="1" showErrorMessage="1" sqref="O13:P13 O37:P37 O25:P25" xr:uid="{3DE26B06-4750-44B0-83A7-1227F7B54B47}">
      <formula1>$T$2:$T$6</formula1>
    </dataValidation>
    <dataValidation type="list" allowBlank="1" showInputMessage="1" showErrorMessage="1" sqref="P12 P36 P24" xr:uid="{06B45905-6E1B-443D-B1AD-A919DC745A0E}">
      <formula1>$S$2:$S$7</formula1>
    </dataValidation>
    <dataValidation type="list" allowBlank="1" showInputMessage="1" showErrorMessage="1" sqref="P10 P34 P22" xr:uid="{DC0257CB-3CD1-4F7D-9B68-276D2BCCE56B}">
      <formula1>$R$2:$R$3</formula1>
    </dataValidation>
    <dataValidation type="list" allowBlank="1" showInputMessage="1" showErrorMessage="1" sqref="P5 P29 P17" xr:uid="{4075E367-9DF1-477A-911B-4E740AEED4E4}">
      <formula1>$U$2:$U$4</formula1>
    </dataValidation>
    <dataValidation type="whole" operator="lessThanOrEqual" allowBlank="1" showInputMessage="1" showErrorMessage="1" sqref="P6:P8 P18:P20 P30:P32" xr:uid="{B2D348D7-0423-4C32-BE28-8CA7100F800E}">
      <formula1>100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J1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K3 K15 K27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O3:P3 O15:P15 O27:P27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workbookViewId="0">
      <selection activeCell="B36" sqref="B35:B36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E2" s="2"/>
      <c r="I2" t="s">
        <v>270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E3" s="1"/>
      <c r="I3" s="1" t="s">
        <v>256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E4" s="1"/>
      <c r="H4" t="s">
        <v>36</v>
      </c>
      <c r="I4" s="1" t="s">
        <v>257</v>
      </c>
      <c r="J4" t="s">
        <v>36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E5" s="1"/>
      <c r="I5" s="1" t="s">
        <v>258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E6" s="1"/>
      <c r="I6" s="1" t="s">
        <v>259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E7" s="1"/>
      <c r="I7" s="1" t="s">
        <v>260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E8" s="1"/>
      <c r="I8" s="1" t="s">
        <v>261</v>
      </c>
      <c r="J8" s="26">
        <v>44947</v>
      </c>
    </row>
    <row r="9" spans="1:20">
      <c r="A9" s="26">
        <f t="shared" si="0"/>
        <v>44954</v>
      </c>
      <c r="B9">
        <v>13.934890823546613</v>
      </c>
      <c r="E9" s="1"/>
      <c r="I9" s="1" t="s">
        <v>262</v>
      </c>
      <c r="J9" t="s">
        <v>32</v>
      </c>
    </row>
    <row r="10" spans="1:20">
      <c r="A10" s="26">
        <f t="shared" si="0"/>
        <v>44955</v>
      </c>
      <c r="B10">
        <v>7.3816990790906738</v>
      </c>
      <c r="E10" s="1"/>
      <c r="I10" s="1" t="s">
        <v>263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E11" s="1"/>
      <c r="I11" s="1" t="s">
        <v>264</v>
      </c>
      <c r="J11" t="s">
        <v>269</v>
      </c>
    </row>
    <row r="12" spans="1:20">
      <c r="A12" s="26">
        <f t="shared" si="0"/>
        <v>44957</v>
      </c>
      <c r="B12">
        <v>5.3540880739901002</v>
      </c>
      <c r="E12" s="1"/>
      <c r="I12" s="1" t="s">
        <v>265</v>
      </c>
      <c r="J12" t="s">
        <v>252</v>
      </c>
    </row>
    <row r="13" spans="1:20">
      <c r="A13" s="26">
        <f t="shared" si="0"/>
        <v>44958</v>
      </c>
      <c r="B13">
        <v>13.363497784448709</v>
      </c>
      <c r="E13" s="1"/>
      <c r="I13" s="1" t="s">
        <v>266</v>
      </c>
      <c r="J13">
        <v>10</v>
      </c>
    </row>
    <row r="14" spans="1:20">
      <c r="A14" s="26">
        <f t="shared" si="0"/>
        <v>44959</v>
      </c>
      <c r="B14">
        <v>6.6646938971593457</v>
      </c>
      <c r="E14" s="1"/>
      <c r="I14" s="1"/>
    </row>
    <row r="15" spans="1:20">
      <c r="A15" s="26">
        <f t="shared" si="0"/>
        <v>44960</v>
      </c>
      <c r="B15">
        <v>15.119829112109056</v>
      </c>
      <c r="E15" s="1"/>
    </row>
    <row r="16" spans="1:20">
      <c r="A16" s="26">
        <f t="shared" si="0"/>
        <v>44961</v>
      </c>
      <c r="B16">
        <v>10.605844567907475</v>
      </c>
      <c r="E16" s="1"/>
    </row>
    <row r="17" spans="1:5">
      <c r="A17" s="26">
        <f t="shared" si="0"/>
        <v>44962</v>
      </c>
      <c r="B17">
        <v>11.901756295522578</v>
      </c>
      <c r="E17" s="1"/>
    </row>
    <row r="18" spans="1:5">
      <c r="A18" s="26">
        <f t="shared" si="0"/>
        <v>44963</v>
      </c>
      <c r="B18">
        <v>3.8939814164824327</v>
      </c>
      <c r="E18" s="1"/>
    </row>
    <row r="19" spans="1:5">
      <c r="A19" s="26">
        <f t="shared" si="0"/>
        <v>44964</v>
      </c>
      <c r="B19">
        <v>6.2562047514789443</v>
      </c>
      <c r="E19" s="1"/>
    </row>
    <row r="20" spans="1:5">
      <c r="A20" s="26">
        <f t="shared" si="0"/>
        <v>44965</v>
      </c>
      <c r="B20">
        <v>5.2802002140493496</v>
      </c>
      <c r="E20" s="1"/>
    </row>
    <row r="21" spans="1:5">
      <c r="A21" s="26">
        <f t="shared" si="0"/>
        <v>44966</v>
      </c>
      <c r="B21">
        <v>14.049139077238873</v>
      </c>
      <c r="E21" s="1"/>
    </row>
    <row r="22" spans="1:5">
      <c r="A22" s="26">
        <f t="shared" si="0"/>
        <v>44967</v>
      </c>
      <c r="B22">
        <v>13.012433227854736</v>
      </c>
      <c r="E22" s="1"/>
    </row>
    <row r="23" spans="1:5">
      <c r="A23" s="26">
        <f t="shared" si="0"/>
        <v>44968</v>
      </c>
      <c r="B23">
        <v>18.45901588220935</v>
      </c>
      <c r="E23" s="1"/>
    </row>
    <row r="24" spans="1:5">
      <c r="A24" s="26">
        <f t="shared" si="0"/>
        <v>44969</v>
      </c>
      <c r="B24">
        <v>11.995492344501493</v>
      </c>
      <c r="E24" s="1"/>
    </row>
    <row r="25" spans="1:5">
      <c r="A25" s="26">
        <f t="shared" si="0"/>
        <v>44970</v>
      </c>
      <c r="B25">
        <v>14.89124712931573</v>
      </c>
      <c r="E25" s="1"/>
    </row>
    <row r="26" spans="1:5">
      <c r="A26" s="26">
        <f t="shared" si="0"/>
        <v>44971</v>
      </c>
      <c r="B26">
        <v>10.598117463308858</v>
      </c>
      <c r="E26" s="1"/>
    </row>
    <row r="27" spans="1:5">
      <c r="A27" s="26">
        <f t="shared" si="0"/>
        <v>44972</v>
      </c>
      <c r="B27">
        <v>18.08459347173163</v>
      </c>
      <c r="E27" s="1"/>
    </row>
    <row r="28" spans="1:5">
      <c r="A28" s="26">
        <f t="shared" si="0"/>
        <v>44973</v>
      </c>
      <c r="B28">
        <v>14.79161849090584</v>
      </c>
      <c r="E28" s="1"/>
    </row>
    <row r="29" spans="1:5">
      <c r="A29" s="26">
        <f t="shared" si="0"/>
        <v>44974</v>
      </c>
      <c r="B29">
        <v>17.933505589637022</v>
      </c>
      <c r="E29" s="1"/>
    </row>
    <row r="30" spans="1:5">
      <c r="A30" s="26">
        <f t="shared" si="0"/>
        <v>44975</v>
      </c>
      <c r="B30">
        <v>16.082282662694066</v>
      </c>
      <c r="E30" s="1"/>
    </row>
    <row r="31" spans="1:5">
      <c r="A31" s="26">
        <f t="shared" si="0"/>
        <v>44976</v>
      </c>
      <c r="B31">
        <v>20.828587685127982</v>
      </c>
      <c r="E31" s="1"/>
    </row>
    <row r="32" spans="1:5">
      <c r="A32" s="26">
        <f t="shared" si="0"/>
        <v>44977</v>
      </c>
      <c r="B32">
        <v>13.76912650928467</v>
      </c>
      <c r="E32" s="1"/>
    </row>
    <row r="33" spans="1:11">
      <c r="A33" s="26">
        <f t="shared" si="0"/>
        <v>44978</v>
      </c>
      <c r="B33">
        <v>23.549644512826927</v>
      </c>
      <c r="E33" s="1"/>
    </row>
    <row r="34" spans="1:11">
      <c r="E34" s="1"/>
    </row>
    <row r="35" spans="1:11">
      <c r="B35" s="27" t="str">
        <f t="array" ref="B35:K67">_xll.GetDailyCropData(B2:B33,I2:J13)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0.32826590267958394</v>
      </c>
      <c r="D36">
        <v>0.45136561618442778</v>
      </c>
      <c r="E36">
        <v>7.5398574521716917</v>
      </c>
      <c r="F36">
        <v>0.83776193913018815</v>
      </c>
      <c r="G36">
        <v>0</v>
      </c>
      <c r="H36">
        <v>9.1572509101658923</v>
      </c>
      <c r="I36">
        <v>0</v>
      </c>
      <c r="J36">
        <v>5.3835246346392154E-2</v>
      </c>
      <c r="K36">
        <v>7.5548054211533114E-2</v>
      </c>
    </row>
    <row r="37" spans="1:11">
      <c r="B37" s="28">
        <v>44948</v>
      </c>
      <c r="C37">
        <v>0.48808460900452805</v>
      </c>
      <c r="D37">
        <v>0.67111633738122589</v>
      </c>
      <c r="E37">
        <v>11.210693363072751</v>
      </c>
      <c r="F37">
        <v>1.2456325958969727</v>
      </c>
      <c r="G37">
        <v>0</v>
      </c>
      <c r="H37">
        <v>13.61552690535548</v>
      </c>
      <c r="I37">
        <v>4.4582759951895881</v>
      </c>
      <c r="J37">
        <v>0.42349796341566553</v>
      </c>
      <c r="K37">
        <v>0.16612937996243612</v>
      </c>
    </row>
    <row r="38" spans="1:11">
      <c r="B38" s="28">
        <v>44949</v>
      </c>
      <c r="C38">
        <v>0.60191329863549692</v>
      </c>
      <c r="D38">
        <v>0.82763078562380821</v>
      </c>
      <c r="E38">
        <v>13.82519607803407</v>
      </c>
      <c r="F38">
        <v>1.5361328975593416</v>
      </c>
      <c r="G38">
        <v>0</v>
      </c>
      <c r="H38">
        <v>16.790873059852718</v>
      </c>
      <c r="I38">
        <v>3.1753461544972374</v>
      </c>
      <c r="J38">
        <v>0.74241051060908547</v>
      </c>
      <c r="K38">
        <v>0.21453388171416449</v>
      </c>
    </row>
    <row r="39" spans="1:11">
      <c r="B39" s="28">
        <v>44950</v>
      </c>
      <c r="C39">
        <v>0.87458541209486573</v>
      </c>
      <c r="D39">
        <v>1.2025549416304402</v>
      </c>
      <c r="E39">
        <v>20.088133684053943</v>
      </c>
      <c r="F39">
        <v>2.2320148537837725</v>
      </c>
      <c r="G39">
        <v>0</v>
      </c>
      <c r="H39">
        <v>24.397288891563026</v>
      </c>
      <c r="I39">
        <v>7.6064158317103079</v>
      </c>
      <c r="J39">
        <v>0.97158441773664173</v>
      </c>
      <c r="K39">
        <v>0.30211940587545627</v>
      </c>
    </row>
    <row r="40" spans="1:11">
      <c r="B40" s="28">
        <v>44951</v>
      </c>
      <c r="C40">
        <v>0.97596911896507899</v>
      </c>
      <c r="D40">
        <v>1.3419575385769831</v>
      </c>
      <c r="E40">
        <v>22.416790701229154</v>
      </c>
      <c r="F40">
        <v>2.4907545223587957</v>
      </c>
      <c r="G40">
        <v>0</v>
      </c>
      <c r="H40">
        <v>27.225471881130012</v>
      </c>
      <c r="I40">
        <v>2.8281829895669865</v>
      </c>
      <c r="J40">
        <v>0.98620667777240589</v>
      </c>
      <c r="K40">
        <v>0.32824117997917229</v>
      </c>
    </row>
    <row r="41" spans="1:11">
      <c r="B41" s="28">
        <v>44952</v>
      </c>
      <c r="C41">
        <v>1.3217359777221946</v>
      </c>
      <c r="D41">
        <v>1.8173869693680174</v>
      </c>
      <c r="E41">
        <v>30.358623238306656</v>
      </c>
      <c r="F41">
        <v>3.3731803598118515</v>
      </c>
      <c r="G41">
        <v>0</v>
      </c>
      <c r="H41">
        <v>36.870926545208718</v>
      </c>
      <c r="I41">
        <v>9.6454546640787058</v>
      </c>
      <c r="J41">
        <v>0.99825010121612701</v>
      </c>
      <c r="K41">
        <v>0.40177980700363841</v>
      </c>
    </row>
    <row r="42" spans="1:11">
      <c r="B42" s="28">
        <v>44953</v>
      </c>
      <c r="C42">
        <v>1.7550605016760175</v>
      </c>
      <c r="D42">
        <v>2.4132081898045237</v>
      </c>
      <c r="E42">
        <v>40.311545897871021</v>
      </c>
      <c r="F42">
        <v>4.4790606553190031</v>
      </c>
      <c r="G42">
        <v>0</v>
      </c>
      <c r="H42">
        <v>48.958875244670566</v>
      </c>
      <c r="I42">
        <v>12.087948699461847</v>
      </c>
      <c r="J42">
        <v>0.9997645107001577</v>
      </c>
      <c r="K42">
        <v>0.47285385409841441</v>
      </c>
    </row>
    <row r="43" spans="1:11">
      <c r="B43" s="28">
        <v>44954</v>
      </c>
      <c r="C43">
        <v>2.4488471902102389</v>
      </c>
      <c r="D43">
        <v>3.3671648865390775</v>
      </c>
      <c r="E43">
        <v>56.246958900141408</v>
      </c>
      <c r="F43">
        <v>6.2496621000157146</v>
      </c>
      <c r="G43">
        <v>0</v>
      </c>
      <c r="H43">
        <v>68.312633076906451</v>
      </c>
      <c r="I43">
        <v>19.353757832235885</v>
      </c>
      <c r="J43">
        <v>0.99998022615321358</v>
      </c>
      <c r="K43">
        <v>0.56058334471250559</v>
      </c>
    </row>
    <row r="44" spans="1:11">
      <c r="B44" s="28">
        <v>44955</v>
      </c>
      <c r="C44">
        <v>2.8943128418798212</v>
      </c>
      <c r="D44">
        <v>3.9796801575847534</v>
      </c>
      <c r="E44">
        <v>66.478748086927126</v>
      </c>
      <c r="F44">
        <v>7.3865275652141271</v>
      </c>
      <c r="G44">
        <v>0</v>
      </c>
      <c r="H44">
        <v>80.739268651605826</v>
      </c>
      <c r="I44">
        <v>12.426635574699375</v>
      </c>
      <c r="J44">
        <v>0.99999467739480674</v>
      </c>
      <c r="K44">
        <v>0.60705609489586954</v>
      </c>
    </row>
    <row r="45" spans="1:11">
      <c r="B45" s="28">
        <v>44956</v>
      </c>
      <c r="C45">
        <v>3.883658272780584</v>
      </c>
      <c r="D45">
        <v>5.3400301250733015</v>
      </c>
      <c r="E45">
        <v>89.202775952929031</v>
      </c>
      <c r="F45">
        <v>9.9114195503254496</v>
      </c>
      <c r="G45">
        <v>0</v>
      </c>
      <c r="H45">
        <v>108.33788390110836</v>
      </c>
      <c r="I45">
        <v>27.598615249502529</v>
      </c>
      <c r="J45">
        <v>0.99999955297412213</v>
      </c>
      <c r="K45">
        <v>0.69477090892267568</v>
      </c>
    </row>
    <row r="46" spans="1:11">
      <c r="B46" s="28">
        <v>44957</v>
      </c>
      <c r="C46">
        <v>4.3117699299026784</v>
      </c>
      <c r="D46">
        <v>5.928683653616182</v>
      </c>
      <c r="E46">
        <v>99.035965577452146</v>
      </c>
      <c r="F46">
        <v>11.003996175272464</v>
      </c>
      <c r="G46">
        <v>0</v>
      </c>
      <c r="H46">
        <v>120.28041533624346</v>
      </c>
      <c r="I46">
        <v>11.942531435135109</v>
      </c>
      <c r="J46">
        <v>0.99999982744788474</v>
      </c>
      <c r="K46">
        <v>0.72847848692826955</v>
      </c>
    </row>
    <row r="47" spans="1:11">
      <c r="B47" s="28">
        <v>44958</v>
      </c>
      <c r="C47">
        <v>5.4710632139814965</v>
      </c>
      <c r="D47">
        <v>7.5227119192245553</v>
      </c>
      <c r="E47">
        <v>125.66348319613746</v>
      </c>
      <c r="F47">
        <v>13.962609244015278</v>
      </c>
      <c r="G47">
        <v>0</v>
      </c>
      <c r="H47">
        <v>152.61986757335882</v>
      </c>
      <c r="I47">
        <v>32.339452237115353</v>
      </c>
      <c r="J47">
        <v>0.99999998396509482</v>
      </c>
      <c r="K47">
        <v>0.81261067485120564</v>
      </c>
    </row>
    <row r="48" spans="1:11">
      <c r="B48" s="28">
        <v>44959</v>
      </c>
      <c r="C48">
        <v>6.0816390949054302</v>
      </c>
      <c r="D48">
        <v>8.3622537554949652</v>
      </c>
      <c r="E48">
        <v>139.68764796110906</v>
      </c>
      <c r="F48">
        <v>15.520849773456568</v>
      </c>
      <c r="G48">
        <v>0</v>
      </c>
      <c r="H48">
        <v>169.65239058496607</v>
      </c>
      <c r="I48">
        <v>17.032523011607253</v>
      </c>
      <c r="J48">
        <v>0.99999999509706305</v>
      </c>
      <c r="K48">
        <v>0.85456939617169458</v>
      </c>
    </row>
    <row r="49" spans="2:11">
      <c r="B49" s="28">
        <v>44960</v>
      </c>
      <c r="C49">
        <v>7.4793779856040734</v>
      </c>
      <c r="D49">
        <v>10.284144730205599</v>
      </c>
      <c r="E49">
        <v>171.79196310684353</v>
      </c>
      <c r="F49">
        <v>19.087995900760397</v>
      </c>
      <c r="G49">
        <v>0</v>
      </c>
      <c r="H49">
        <v>208.64348172341363</v>
      </c>
      <c r="I49">
        <v>38.991091138447558</v>
      </c>
      <c r="J49">
        <v>0.99999999966658248</v>
      </c>
      <c r="K49">
        <v>0.94975886862425551</v>
      </c>
    </row>
    <row r="50" spans="2:11">
      <c r="B50" s="28">
        <v>44961</v>
      </c>
      <c r="C50">
        <v>8.4168188368175141</v>
      </c>
      <c r="D50">
        <v>11.573125900624081</v>
      </c>
      <c r="E50">
        <v>193.32380765815228</v>
      </c>
      <c r="F50">
        <v>21.480423073128037</v>
      </c>
      <c r="G50">
        <v>0</v>
      </c>
      <c r="H50">
        <v>234.79417546872193</v>
      </c>
      <c r="I50">
        <v>26.150693745308303</v>
      </c>
      <c r="J50">
        <v>0.99999999994941002</v>
      </c>
      <c r="K50">
        <v>1.0165297786555361</v>
      </c>
    </row>
    <row r="51" spans="2:11">
      <c r="B51" s="28">
        <v>44962</v>
      </c>
      <c r="C51">
        <v>9.3751509436163669</v>
      </c>
      <c r="D51">
        <v>12.890832547472501</v>
      </c>
      <c r="E51">
        <v>215.33549823618836</v>
      </c>
      <c r="F51">
        <v>23.926166470687601</v>
      </c>
      <c r="G51">
        <v>0</v>
      </c>
      <c r="H51">
        <v>261.52764819796488</v>
      </c>
      <c r="I51">
        <v>26.733472729242948</v>
      </c>
      <c r="J51">
        <v>0.99999999999390354</v>
      </c>
      <c r="K51">
        <v>1.0914593228077525</v>
      </c>
    </row>
    <row r="52" spans="2:11">
      <c r="B52" s="28">
        <v>44963</v>
      </c>
      <c r="C52">
        <v>9.6614162956291114</v>
      </c>
      <c r="D52">
        <v>13.284447406490028</v>
      </c>
      <c r="E52">
        <v>221.91065554023115</v>
      </c>
      <c r="F52">
        <v>24.656739504470135</v>
      </c>
      <c r="G52">
        <v>0</v>
      </c>
      <c r="H52">
        <v>269.51325874682044</v>
      </c>
      <c r="I52">
        <v>7.9856105488555613</v>
      </c>
      <c r="J52">
        <v>0.99999999999694933</v>
      </c>
      <c r="K52">
        <v>1.115974549403679</v>
      </c>
    </row>
    <row r="53" spans="2:11">
      <c r="B53" s="28">
        <v>44964</v>
      </c>
      <c r="C53">
        <v>10.090221512713546</v>
      </c>
      <c r="D53">
        <v>13.874054579981122</v>
      </c>
      <c r="E53">
        <v>231.75977537013921</v>
      </c>
      <c r="F53">
        <v>25.751086152237701</v>
      </c>
      <c r="G53">
        <v>0</v>
      </c>
      <c r="H53">
        <v>281.47513761507156</v>
      </c>
      <c r="I53">
        <v>11.961878868251119</v>
      </c>
      <c r="J53">
        <v>0.99999999999899702</v>
      </c>
      <c r="K53">
        <v>1.1553615573806109</v>
      </c>
    </row>
    <row r="54" spans="2:11">
      <c r="B54" s="28">
        <v>44965</v>
      </c>
      <c r="C54">
        <v>10.421396655229284</v>
      </c>
      <c r="D54">
        <v>14.329420400940263</v>
      </c>
      <c r="E54">
        <v>239.36645442479758</v>
      </c>
      <c r="F54">
        <v>26.596272713866409</v>
      </c>
      <c r="G54">
        <v>0</v>
      </c>
      <c r="H54">
        <v>290.71354419483356</v>
      </c>
      <c r="I54">
        <v>9.2384065797619996</v>
      </c>
      <c r="J54">
        <v>0.99999999999960765</v>
      </c>
      <c r="K54">
        <v>1.1886039617155066</v>
      </c>
    </row>
    <row r="55" spans="2:11">
      <c r="B55" s="28">
        <v>44966</v>
      </c>
      <c r="C55">
        <v>11.166380440125588</v>
      </c>
      <c r="D55">
        <v>15.35377310517268</v>
      </c>
      <c r="E55">
        <v>256.47780073413452</v>
      </c>
      <c r="F55">
        <v>28.497533414903845</v>
      </c>
      <c r="G55">
        <v>0</v>
      </c>
      <c r="H55">
        <v>311.4954876943367</v>
      </c>
      <c r="I55">
        <v>20.781943499503143</v>
      </c>
      <c r="J55">
        <v>0.9999999999999678</v>
      </c>
      <c r="K55">
        <v>1.2</v>
      </c>
    </row>
    <row r="56" spans="2:11">
      <c r="B56" s="28">
        <v>44967</v>
      </c>
      <c r="C56">
        <v>11.692727695360439</v>
      </c>
      <c r="D56">
        <v>16.077500581120599</v>
      </c>
      <c r="E56">
        <v>268.56733925281003</v>
      </c>
      <c r="F56">
        <v>29.840815472534455</v>
      </c>
      <c r="G56">
        <v>0</v>
      </c>
      <c r="H56">
        <v>326.17838300182558</v>
      </c>
      <c r="I56">
        <v>14.682895307488877</v>
      </c>
      <c r="J56">
        <v>0.99738015904888566</v>
      </c>
      <c r="K56">
        <v>1.2</v>
      </c>
    </row>
    <row r="57" spans="2:11">
      <c r="B57" s="28">
        <v>44968</v>
      </c>
      <c r="C57">
        <v>12.217902966359345</v>
      </c>
      <c r="D57">
        <v>16.799616578744097</v>
      </c>
      <c r="E57">
        <v>280.6299587585662</v>
      </c>
      <c r="F57">
        <v>31.181106528729583</v>
      </c>
      <c r="G57">
        <v>0</v>
      </c>
      <c r="H57">
        <v>340.8285848323992</v>
      </c>
      <c r="I57">
        <v>14.650201830573621</v>
      </c>
      <c r="J57">
        <v>0.80681764407083278</v>
      </c>
      <c r="K57">
        <v>1.2</v>
      </c>
    </row>
    <row r="58" spans="2:11">
      <c r="B58" s="28">
        <v>44969</v>
      </c>
      <c r="C58">
        <v>12.452025304349887</v>
      </c>
      <c r="D58">
        <v>17.121534793481093</v>
      </c>
      <c r="E58">
        <v>286.00745620928643</v>
      </c>
      <c r="F58">
        <v>31.778606245476279</v>
      </c>
      <c r="G58">
        <v>0</v>
      </c>
      <c r="H58">
        <v>347.35962255259375</v>
      </c>
      <c r="I58">
        <v>6.5310377201945471</v>
      </c>
      <c r="J58">
        <v>0.68298161704994975</v>
      </c>
      <c r="K58">
        <v>1.2</v>
      </c>
    </row>
    <row r="59" spans="2:11">
      <c r="B59" s="28">
        <v>44970</v>
      </c>
      <c r="C59">
        <v>12.657982785372736</v>
      </c>
      <c r="D59">
        <v>17.404726329887506</v>
      </c>
      <c r="E59">
        <v>290.73804210152997</v>
      </c>
      <c r="F59">
        <v>32.304226900170008</v>
      </c>
      <c r="G59">
        <v>0</v>
      </c>
      <c r="H59">
        <v>353.10497811696024</v>
      </c>
      <c r="I59">
        <v>5.7453555643664913</v>
      </c>
      <c r="J59">
        <v>0.52925112988692158</v>
      </c>
      <c r="K59">
        <v>1.2</v>
      </c>
    </row>
    <row r="60" spans="2:11">
      <c r="B60" s="28">
        <v>44971</v>
      </c>
      <c r="C60">
        <v>12.762144586383007</v>
      </c>
      <c r="D60">
        <v>17.547948806276633</v>
      </c>
      <c r="E60">
        <v>293.13050846848466</v>
      </c>
      <c r="F60">
        <v>32.570056496498303</v>
      </c>
      <c r="G60">
        <v>0</v>
      </c>
      <c r="H60">
        <v>356.01065835764263</v>
      </c>
      <c r="I60">
        <v>2.9056802406823863</v>
      </c>
      <c r="J60">
        <v>0.41984096789733027</v>
      </c>
      <c r="K60">
        <v>1.2</v>
      </c>
    </row>
    <row r="61" spans="2:11">
      <c r="B61" s="28">
        <v>44972</v>
      </c>
      <c r="C61">
        <v>12.883318601532229</v>
      </c>
      <c r="D61">
        <v>17.71456307710681</v>
      </c>
      <c r="E61">
        <v>295.91372412894333</v>
      </c>
      <c r="F61">
        <v>32.879302680993717</v>
      </c>
      <c r="G61">
        <v>0</v>
      </c>
      <c r="H61">
        <v>359.39090848857614</v>
      </c>
      <c r="I61">
        <v>3.3802501309335184</v>
      </c>
      <c r="J61">
        <v>0.2331438202097158</v>
      </c>
      <c r="K61">
        <v>1.2</v>
      </c>
    </row>
    <row r="62" spans="2:11">
      <c r="B62" s="28">
        <v>44973</v>
      </c>
      <c r="C62">
        <v>12.946076762605795</v>
      </c>
      <c r="D62">
        <v>17.800855548582966</v>
      </c>
      <c r="E62">
        <v>297.35520064110182</v>
      </c>
      <c r="F62">
        <v>33.039466737900213</v>
      </c>
      <c r="G62">
        <v>0</v>
      </c>
      <c r="H62">
        <v>361.14159969019079</v>
      </c>
      <c r="I62">
        <v>1.750691201614643</v>
      </c>
      <c r="J62">
        <v>8.0441853961365939E-2</v>
      </c>
      <c r="K62">
        <v>1.2</v>
      </c>
    </row>
    <row r="63" spans="2:11">
      <c r="B63" s="28">
        <v>44974</v>
      </c>
      <c r="C63">
        <v>12.994427297901929</v>
      </c>
      <c r="D63">
        <v>17.86733753461515</v>
      </c>
      <c r="E63">
        <v>298.46575199868488</v>
      </c>
      <c r="F63">
        <v>33.162861333187223</v>
      </c>
      <c r="G63">
        <v>0</v>
      </c>
      <c r="H63">
        <v>362.4903781643892</v>
      </c>
      <c r="I63">
        <v>1.3487784741984115</v>
      </c>
      <c r="J63">
        <v>0</v>
      </c>
      <c r="K63">
        <v>1.2</v>
      </c>
    </row>
    <row r="64" spans="2:11">
      <c r="B64" s="28">
        <v>44975</v>
      </c>
      <c r="C64">
        <v>13.021253506266081</v>
      </c>
      <c r="D64">
        <v>17.904223571115857</v>
      </c>
      <c r="E64">
        <v>299.08191647204899</v>
      </c>
      <c r="F64">
        <v>33.231324052449892</v>
      </c>
      <c r="G64">
        <v>0</v>
      </c>
      <c r="H64">
        <v>363.23871760188086</v>
      </c>
      <c r="I64">
        <v>0.74833943749166565</v>
      </c>
      <c r="J64">
        <v>0</v>
      </c>
      <c r="K64">
        <v>1.2</v>
      </c>
    </row>
    <row r="65" spans="2:11">
      <c r="B65" s="28">
        <v>44976</v>
      </c>
      <c r="C65">
        <v>13.042003028798327</v>
      </c>
      <c r="D65">
        <v>17.932754164597693</v>
      </c>
      <c r="E65">
        <v>299.55850706771156</v>
      </c>
      <c r="F65">
        <v>33.28427856307907</v>
      </c>
      <c r="G65">
        <v>0</v>
      </c>
      <c r="H65">
        <v>363.81754282418666</v>
      </c>
      <c r="I65">
        <v>0.57882522230579525</v>
      </c>
      <c r="J65">
        <v>0</v>
      </c>
      <c r="K65">
        <v>1.2</v>
      </c>
    </row>
    <row r="66" spans="2:11">
      <c r="B66" s="28">
        <v>44977</v>
      </c>
      <c r="C66">
        <v>13.050338820683718</v>
      </c>
      <c r="D66">
        <v>17.944215878440108</v>
      </c>
      <c r="E66">
        <v>299.74996978757912</v>
      </c>
      <c r="F66">
        <v>33.305552198619907</v>
      </c>
      <c r="G66">
        <v>0</v>
      </c>
      <c r="H66">
        <v>364.05007668532284</v>
      </c>
      <c r="I66">
        <v>0.2325338611361758</v>
      </c>
      <c r="J66">
        <v>0</v>
      </c>
      <c r="K66">
        <v>1.2</v>
      </c>
    </row>
    <row r="67" spans="2:11">
      <c r="B67" s="28">
        <v>44978</v>
      </c>
      <c r="C67">
        <v>13.058838051481922</v>
      </c>
      <c r="D67">
        <v>17.95590232078764</v>
      </c>
      <c r="E67">
        <v>299.94518649497542</v>
      </c>
      <c r="F67">
        <v>33.327242943886155</v>
      </c>
      <c r="G67">
        <v>0</v>
      </c>
      <c r="H67">
        <v>364.28716981113115</v>
      </c>
      <c r="I67">
        <v>0.23709312580831465</v>
      </c>
      <c r="J67">
        <v>0</v>
      </c>
      <c r="K67">
        <v>1.2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topLeftCell="C1" workbookViewId="0">
      <selection activeCell="R1" sqref="R1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2023-01-29T22:44:17Z</dcterms:modified>
</cp:coreProperties>
</file>