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C4154C7C-E217-4FE1-9070-2DC14978ABEB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4" l="1"/>
  <c r="U18" i="4"/>
  <c r="U19" i="4"/>
  <c r="U16" i="4"/>
  <c r="U32" i="4"/>
  <c r="U24" i="4"/>
  <c r="U25" i="4"/>
  <c r="U22" i="4"/>
  <c r="U17" i="4"/>
  <c r="U2" i="4"/>
  <c r="U37" i="4"/>
  <c r="U13" i="4"/>
  <c r="U38" i="4"/>
  <c r="U33" i="4"/>
  <c r="R28" i="4"/>
  <c r="R29" i="4" s="1"/>
  <c r="U27" i="4"/>
  <c r="U28" i="4" s="1"/>
  <c r="T27" i="4"/>
  <c r="U26" i="4"/>
  <c r="U23" i="4"/>
  <c r="U21" i="4"/>
  <c r="R16" i="4"/>
  <c r="R17" i="4" s="1"/>
  <c r="U15" i="4"/>
  <c r="U20" i="4" s="1"/>
  <c r="T15" i="4"/>
  <c r="U11" i="4"/>
  <c r="U9" i="4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U14" i="4"/>
  <c r="R4" i="4"/>
  <c r="T4" i="4" s="1"/>
  <c r="U3" i="4"/>
  <c r="T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A1" i="4" l="1"/>
  <c r="C2" i="4"/>
  <c r="E3" i="4"/>
  <c r="A5" i="4"/>
  <c r="C6" i="4"/>
  <c r="E7" i="4"/>
  <c r="A9" i="4"/>
  <c r="C10" i="4"/>
  <c r="E11" i="4"/>
  <c r="A13" i="4"/>
  <c r="C14" i="4"/>
  <c r="E15" i="4"/>
  <c r="A17" i="4"/>
  <c r="C18" i="4"/>
  <c r="E19" i="4"/>
  <c r="A21" i="4"/>
  <c r="C22" i="4"/>
  <c r="E23" i="4"/>
  <c r="A25" i="4"/>
  <c r="C26" i="4"/>
  <c r="E27" i="4"/>
  <c r="A29" i="4"/>
  <c r="C30" i="4"/>
  <c r="E31" i="4"/>
  <c r="A33" i="4"/>
  <c r="C34" i="4"/>
  <c r="E35" i="4"/>
  <c r="A37" i="4"/>
  <c r="C38" i="4"/>
  <c r="E39" i="4"/>
  <c r="A41" i="4"/>
  <c r="C42" i="4"/>
  <c r="E43" i="4"/>
  <c r="A45" i="4"/>
  <c r="C46" i="4"/>
  <c r="E47" i="4"/>
  <c r="A49" i="4"/>
  <c r="C50" i="4"/>
  <c r="E51" i="4"/>
  <c r="A53" i="4"/>
  <c r="C54" i="4"/>
  <c r="E55" i="4"/>
  <c r="A57" i="4"/>
  <c r="C58" i="4"/>
  <c r="E59" i="4"/>
  <c r="A61" i="4"/>
  <c r="D2" i="4"/>
  <c r="F3" i="4"/>
  <c r="B5" i="4"/>
  <c r="D6" i="4"/>
  <c r="F7" i="4"/>
  <c r="B9" i="4"/>
  <c r="D10" i="4"/>
  <c r="F11" i="4"/>
  <c r="B13" i="4"/>
  <c r="D14" i="4"/>
  <c r="F15" i="4"/>
  <c r="B17" i="4"/>
  <c r="D18" i="4"/>
  <c r="F19" i="4"/>
  <c r="B21" i="4"/>
  <c r="D22" i="4"/>
  <c r="F23" i="4"/>
  <c r="B25" i="4"/>
  <c r="D26" i="4"/>
  <c r="F27" i="4"/>
  <c r="B29" i="4"/>
  <c r="D30" i="4"/>
  <c r="F31" i="4"/>
  <c r="B33" i="4"/>
  <c r="D34" i="4"/>
  <c r="F35" i="4"/>
  <c r="B37" i="4"/>
  <c r="D38" i="4"/>
  <c r="F39" i="4"/>
  <c r="B41" i="4"/>
  <c r="D42" i="4"/>
  <c r="F43" i="4"/>
  <c r="B45" i="4"/>
  <c r="D46" i="4"/>
  <c r="F47" i="4"/>
  <c r="B49" i="4"/>
  <c r="D50" i="4"/>
  <c r="F51" i="4"/>
  <c r="B53" i="4"/>
  <c r="B1" i="4"/>
  <c r="C1" i="4"/>
  <c r="D1" i="4"/>
  <c r="E1" i="4"/>
  <c r="B2" i="4"/>
  <c r="B4" i="4"/>
  <c r="F5" i="4"/>
  <c r="D7" i="4"/>
  <c r="D9" i="4"/>
  <c r="B11" i="4"/>
  <c r="F12" i="4"/>
  <c r="F14" i="4"/>
  <c r="D16" i="4"/>
  <c r="B18" i="4"/>
  <c r="B20" i="4"/>
  <c r="F21" i="4"/>
  <c r="D23" i="4"/>
  <c r="D25" i="4"/>
  <c r="B27" i="4"/>
  <c r="F28" i="4"/>
  <c r="F30" i="4"/>
  <c r="D32" i="4"/>
  <c r="B34" i="4"/>
  <c r="B36" i="4"/>
  <c r="F37" i="4"/>
  <c r="D39" i="4"/>
  <c r="D41" i="4"/>
  <c r="B43" i="4"/>
  <c r="F44" i="4"/>
  <c r="F46" i="4"/>
  <c r="D48" i="4"/>
  <c r="B50" i="4"/>
  <c r="B52" i="4"/>
  <c r="F53" i="4"/>
  <c r="C55" i="4"/>
  <c r="F56" i="4"/>
  <c r="D58" i="4"/>
  <c r="A60" i="4"/>
  <c r="D61" i="4"/>
  <c r="E2" i="4"/>
  <c r="C4" i="4"/>
  <c r="A6" i="4"/>
  <c r="A8" i="4"/>
  <c r="E9" i="4"/>
  <c r="C11" i="4"/>
  <c r="C13" i="4"/>
  <c r="A15" i="4"/>
  <c r="E16" i="4"/>
  <c r="E18" i="4"/>
  <c r="C20" i="4"/>
  <c r="A22" i="4"/>
  <c r="A24" i="4"/>
  <c r="E25" i="4"/>
  <c r="C27" i="4"/>
  <c r="C29" i="4"/>
  <c r="A31" i="4"/>
  <c r="E32" i="4"/>
  <c r="E34" i="4"/>
  <c r="C36" i="4"/>
  <c r="A38" i="4"/>
  <c r="A40" i="4"/>
  <c r="E41" i="4"/>
  <c r="C43" i="4"/>
  <c r="C45" i="4"/>
  <c r="A47" i="4"/>
  <c r="E48" i="4"/>
  <c r="E50" i="4"/>
  <c r="C52" i="4"/>
  <c r="A54" i="4"/>
  <c r="D55" i="4"/>
  <c r="B57" i="4"/>
  <c r="E58" i="4"/>
  <c r="B60" i="4"/>
  <c r="E61" i="4"/>
  <c r="F2" i="4"/>
  <c r="D4" i="4"/>
  <c r="B6" i="4"/>
  <c r="B8" i="4"/>
  <c r="F9" i="4"/>
  <c r="D11" i="4"/>
  <c r="D13" i="4"/>
  <c r="B15" i="4"/>
  <c r="F16" i="4"/>
  <c r="F18" i="4"/>
  <c r="D20" i="4"/>
  <c r="B22" i="4"/>
  <c r="B24" i="4"/>
  <c r="F25" i="4"/>
  <c r="D27" i="4"/>
  <c r="A3" i="4"/>
  <c r="E4" i="4"/>
  <c r="E6" i="4"/>
  <c r="C8" i="4"/>
  <c r="A10" i="4"/>
  <c r="A12" i="4"/>
  <c r="E13" i="4"/>
  <c r="C15" i="4"/>
  <c r="C17" i="4"/>
  <c r="A19" i="4"/>
  <c r="E20" i="4"/>
  <c r="E22" i="4"/>
  <c r="C24" i="4"/>
  <c r="A26" i="4"/>
  <c r="A28" i="4"/>
  <c r="E29" i="4"/>
  <c r="C31" i="4"/>
  <c r="C33" i="4"/>
  <c r="A35" i="4"/>
  <c r="E36" i="4"/>
  <c r="E38" i="4"/>
  <c r="C40" i="4"/>
  <c r="A42" i="4"/>
  <c r="A44" i="4"/>
  <c r="E45" i="4"/>
  <c r="C47" i="4"/>
  <c r="C49" i="4"/>
  <c r="A51" i="4"/>
  <c r="E52" i="4"/>
  <c r="D54" i="4"/>
  <c r="A56" i="4"/>
  <c r="D57" i="4"/>
  <c r="A59" i="4"/>
  <c r="D60" i="4"/>
  <c r="B46" i="4"/>
  <c r="B3" i="4"/>
  <c r="F4" i="4"/>
  <c r="F6" i="4"/>
  <c r="D8" i="4"/>
  <c r="B10" i="4"/>
  <c r="B12" i="4"/>
  <c r="F13" i="4"/>
  <c r="D15" i="4"/>
  <c r="D17" i="4"/>
  <c r="B19" i="4"/>
  <c r="F20" i="4"/>
  <c r="F22" i="4"/>
  <c r="D24" i="4"/>
  <c r="B26" i="4"/>
  <c r="B28" i="4"/>
  <c r="F29" i="4"/>
  <c r="D31" i="4"/>
  <c r="D33" i="4"/>
  <c r="B35" i="4"/>
  <c r="F36" i="4"/>
  <c r="F38" i="4"/>
  <c r="D40" i="4"/>
  <c r="B42" i="4"/>
  <c r="B44" i="4"/>
  <c r="F45" i="4"/>
  <c r="D47" i="4"/>
  <c r="D49" i="4"/>
  <c r="B51" i="4"/>
  <c r="F52" i="4"/>
  <c r="E54" i="4"/>
  <c r="B56" i="4"/>
  <c r="E57" i="4"/>
  <c r="B59" i="4"/>
  <c r="E60" i="4"/>
  <c r="B48" i="4"/>
  <c r="C3" i="4"/>
  <c r="C5" i="4"/>
  <c r="A7" i="4"/>
  <c r="E8" i="4"/>
  <c r="E10" i="4"/>
  <c r="C12" i="4"/>
  <c r="A14" i="4"/>
  <c r="A16" i="4"/>
  <c r="E17" i="4"/>
  <c r="C19" i="4"/>
  <c r="C21" i="4"/>
  <c r="A23" i="4"/>
  <c r="E24" i="4"/>
  <c r="E26" i="4"/>
  <c r="C28" i="4"/>
  <c r="A30" i="4"/>
  <c r="A32" i="4"/>
  <c r="E33" i="4"/>
  <c r="C35" i="4"/>
  <c r="C37" i="4"/>
  <c r="A39" i="4"/>
  <c r="E40" i="4"/>
  <c r="E42" i="4"/>
  <c r="C44" i="4"/>
  <c r="A46" i="4"/>
  <c r="A48" i="4"/>
  <c r="E49" i="4"/>
  <c r="C51" i="4"/>
  <c r="C53" i="4"/>
  <c r="F54" i="4"/>
  <c r="C56" i="4"/>
  <c r="F57" i="4"/>
  <c r="C59" i="4"/>
  <c r="F60" i="4"/>
  <c r="F1" i="4"/>
  <c r="D3" i="4"/>
  <c r="D5" i="4"/>
  <c r="B7" i="4"/>
  <c r="F8" i="4"/>
  <c r="F10" i="4"/>
  <c r="D12" i="4"/>
  <c r="B14" i="4"/>
  <c r="B16" i="4"/>
  <c r="F17" i="4"/>
  <c r="D19" i="4"/>
  <c r="D21" i="4"/>
  <c r="B23" i="4"/>
  <c r="F24" i="4"/>
  <c r="F26" i="4"/>
  <c r="D28" i="4"/>
  <c r="B30" i="4"/>
  <c r="B32" i="4"/>
  <c r="F33" i="4"/>
  <c r="D35" i="4"/>
  <c r="D37" i="4"/>
  <c r="B39" i="4"/>
  <c r="F40" i="4"/>
  <c r="F42" i="4"/>
  <c r="D44" i="4"/>
  <c r="F49" i="4"/>
  <c r="D51" i="4"/>
  <c r="D53" i="4"/>
  <c r="A55" i="4"/>
  <c r="D56" i="4"/>
  <c r="A58" i="4"/>
  <c r="D59" i="4"/>
  <c r="A2" i="4"/>
  <c r="C16" i="4"/>
  <c r="D29" i="4"/>
  <c r="D36" i="4"/>
  <c r="D43" i="4"/>
  <c r="F50" i="4"/>
  <c r="C57" i="4"/>
  <c r="A4" i="4"/>
  <c r="A18" i="4"/>
  <c r="E30" i="4"/>
  <c r="E37" i="4"/>
  <c r="E44" i="4"/>
  <c r="A52" i="4"/>
  <c r="B58" i="4"/>
  <c r="A20" i="4"/>
  <c r="B38" i="4"/>
  <c r="D45" i="4"/>
  <c r="D52" i="4"/>
  <c r="F58" i="4"/>
  <c r="C7" i="4"/>
  <c r="E21" i="4"/>
  <c r="C32" i="4"/>
  <c r="C39" i="4"/>
  <c r="E46" i="4"/>
  <c r="E53" i="4"/>
  <c r="E5" i="4"/>
  <c r="B31" i="4"/>
  <c r="F59" i="4"/>
  <c r="C9" i="4"/>
  <c r="C23" i="4"/>
  <c r="F32" i="4"/>
  <c r="B40" i="4"/>
  <c r="B47" i="4"/>
  <c r="B54" i="4"/>
  <c r="C60" i="4"/>
  <c r="A11" i="4"/>
  <c r="C25" i="4"/>
  <c r="A34" i="4"/>
  <c r="C41" i="4"/>
  <c r="C48" i="4"/>
  <c r="B55" i="4"/>
  <c r="B61" i="4"/>
  <c r="E12" i="4"/>
  <c r="A27" i="4"/>
  <c r="F34" i="4"/>
  <c r="F41" i="4"/>
  <c r="F48" i="4"/>
  <c r="F55" i="4"/>
  <c r="C61" i="4"/>
  <c r="E14" i="4"/>
  <c r="E28" i="4"/>
  <c r="A36" i="4"/>
  <c r="A43" i="4"/>
  <c r="A50" i="4"/>
  <c r="E56" i="4"/>
  <c r="F61" i="4"/>
  <c r="B35" i="1"/>
  <c r="J35" i="1"/>
  <c r="H36" i="1"/>
  <c r="F37" i="1"/>
  <c r="D38" i="1"/>
  <c r="B39" i="1"/>
  <c r="J39" i="1"/>
  <c r="H40" i="1"/>
  <c r="F41" i="1"/>
  <c r="D42" i="1"/>
  <c r="B43" i="1"/>
  <c r="J43" i="1"/>
  <c r="H44" i="1"/>
  <c r="F45" i="1"/>
  <c r="D46" i="1"/>
  <c r="B47" i="1"/>
  <c r="J47" i="1"/>
  <c r="H48" i="1"/>
  <c r="F49" i="1"/>
  <c r="D50" i="1"/>
  <c r="B51" i="1"/>
  <c r="J51" i="1"/>
  <c r="H52" i="1"/>
  <c r="F53" i="1"/>
  <c r="D54" i="1"/>
  <c r="B55" i="1"/>
  <c r="J55" i="1"/>
  <c r="H56" i="1"/>
  <c r="F57" i="1"/>
  <c r="D58" i="1"/>
  <c r="B59" i="1"/>
  <c r="J59" i="1"/>
  <c r="H60" i="1"/>
  <c r="F61" i="1"/>
  <c r="D62" i="1"/>
  <c r="B63" i="1"/>
  <c r="J63" i="1"/>
  <c r="H64" i="1"/>
  <c r="F65" i="1"/>
  <c r="D66" i="1"/>
  <c r="B67" i="1"/>
  <c r="J67" i="1"/>
  <c r="E67" i="1"/>
  <c r="B37" i="1"/>
  <c r="J41" i="1"/>
  <c r="J45" i="1"/>
  <c r="B49" i="1"/>
  <c r="F51" i="1"/>
  <c r="J53" i="1"/>
  <c r="B57" i="1"/>
  <c r="B61" i="1"/>
  <c r="D64" i="1"/>
  <c r="F67" i="1"/>
  <c r="G36" i="1"/>
  <c r="G40" i="1"/>
  <c r="C42" i="1"/>
  <c r="K42" i="1"/>
  <c r="G44" i="1"/>
  <c r="I47" i="1"/>
  <c r="E49" i="1"/>
  <c r="I51" i="1"/>
  <c r="K54" i="1"/>
  <c r="C58" i="1"/>
  <c r="E61" i="1"/>
  <c r="I63" i="1"/>
  <c r="I67" i="1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64" i="1"/>
  <c r="F35" i="1"/>
  <c r="F39" i="1"/>
  <c r="B41" i="1"/>
  <c r="F43" i="1"/>
  <c r="B45" i="1"/>
  <c r="H46" i="1"/>
  <c r="J49" i="1"/>
  <c r="B53" i="1"/>
  <c r="F55" i="1"/>
  <c r="J57" i="1"/>
  <c r="D60" i="1"/>
  <c r="H62" i="1"/>
  <c r="B65" i="1"/>
  <c r="H66" i="1"/>
  <c r="E37" i="1"/>
  <c r="C46" i="1"/>
  <c r="G52" i="1"/>
  <c r="G56" i="1"/>
  <c r="I59" i="1"/>
  <c r="C62" i="1"/>
  <c r="K66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K64" i="1"/>
  <c r="D36" i="1"/>
  <c r="H38" i="1"/>
  <c r="D40" i="1"/>
  <c r="H42" i="1"/>
  <c r="D44" i="1"/>
  <c r="F47" i="1"/>
  <c r="H50" i="1"/>
  <c r="D52" i="1"/>
  <c r="D56" i="1"/>
  <c r="H58" i="1"/>
  <c r="J61" i="1"/>
  <c r="J65" i="1"/>
  <c r="C38" i="1"/>
  <c r="E45" i="1"/>
  <c r="C50" i="1"/>
  <c r="C54" i="1"/>
  <c r="K58" i="1"/>
  <c r="K62" i="1"/>
  <c r="C66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I65" i="1"/>
  <c r="G66" i="1"/>
  <c r="J37" i="1"/>
  <c r="D48" i="1"/>
  <c r="H54" i="1"/>
  <c r="F59" i="1"/>
  <c r="F63" i="1"/>
  <c r="K38" i="1"/>
  <c r="I55" i="1"/>
  <c r="G64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I35" i="1"/>
  <c r="I39" i="1"/>
  <c r="E41" i="1"/>
  <c r="I43" i="1"/>
  <c r="K46" i="1"/>
  <c r="G48" i="1"/>
  <c r="K50" i="1"/>
  <c r="E53" i="1"/>
  <c r="E57" i="1"/>
  <c r="G60" i="1"/>
  <c r="E65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U29" i="4"/>
  <c r="U31" i="4"/>
  <c r="U30" i="4"/>
  <c r="U34" i="4"/>
  <c r="U4" i="4"/>
  <c r="U36" i="4"/>
  <c r="U8" i="4"/>
  <c r="U5" i="4"/>
  <c r="U7" i="4"/>
  <c r="U10" i="4"/>
  <c r="U12" i="4"/>
  <c r="R5" i="4"/>
  <c r="V35" i="4"/>
  <c r="U35" i="4" s="1"/>
  <c r="T28" i="4"/>
  <c r="T16" i="4"/>
  <c r="T29" i="4"/>
  <c r="R30" i="4"/>
  <c r="T17" i="4"/>
  <c r="R18" i="4"/>
  <c r="J6" i="1"/>
  <c r="R6" i="4" l="1"/>
  <c r="T5" i="4"/>
  <c r="T30" i="4"/>
  <c r="R31" i="4"/>
  <c r="T18" i="4"/>
  <c r="R19" i="4"/>
  <c r="R7" i="4" l="1"/>
  <c r="T6" i="4"/>
  <c r="R32" i="4"/>
  <c r="T31" i="4"/>
  <c r="T19" i="4"/>
  <c r="R20" i="4"/>
  <c r="R8" i="4" l="1"/>
  <c r="T7" i="4"/>
  <c r="R33" i="4"/>
  <c r="T32" i="4"/>
  <c r="R21" i="4"/>
  <c r="T20" i="4"/>
  <c r="R9" i="4" l="1"/>
  <c r="T8" i="4"/>
  <c r="T33" i="4"/>
  <c r="R34" i="4"/>
  <c r="T21" i="4"/>
  <c r="R22" i="4"/>
  <c r="R10" i="4" l="1"/>
  <c r="T9" i="4"/>
  <c r="R35" i="4"/>
  <c r="T34" i="4"/>
  <c r="R23" i="4"/>
  <c r="T22" i="4"/>
  <c r="T10" i="4" l="1"/>
  <c r="R11" i="4"/>
  <c r="R36" i="4"/>
  <c r="T35" i="4"/>
  <c r="R24" i="4"/>
  <c r="T23" i="4"/>
  <c r="T11" i="4" l="1"/>
  <c r="R12" i="4"/>
  <c r="T36" i="4"/>
  <c r="R37" i="4"/>
  <c r="T24" i="4"/>
  <c r="R25" i="4"/>
  <c r="T12" i="4" l="1"/>
  <c r="R13" i="4"/>
  <c r="R38" i="4"/>
  <c r="T38" i="4" s="1"/>
  <c r="T37" i="4"/>
  <c r="R26" i="4"/>
  <c r="T26" i="4" s="1"/>
  <c r="T25" i="4"/>
  <c r="R14" i="4" l="1"/>
  <c r="T14" i="4" s="1"/>
  <c r="T13" i="4"/>
</calcChain>
</file>

<file path=xl/sharedStrings.xml><?xml version="1.0" encoding="utf-8"?>
<sst xmlns="http://schemas.openxmlformats.org/spreadsheetml/2006/main" count="1291" uniqueCount="302">
  <si>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</si>
  <si>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</si>
  <si>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</si>
  <si>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</si>
  <si>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</si>
  <si>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</si>
  <si>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</si>
  <si>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</si>
  <si>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</si>
  <si>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</si>
  <si>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</si>
  <si>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</si>
  <si>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</si>
  <si>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</si>
  <si>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</si>
  <si>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</si>
  <si>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</si>
  <si>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</si>
  <si>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</si>
  <si>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</si>
  <si>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</si>
  <si>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</si>
  <si>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</si>
  <si>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</si>
  <si>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</si>
  <si>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</si>
  <si>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</si>
  <si>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</si>
  <si>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</si>
  <si>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</si>
  <si>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</si>
  <si>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</si>
  <si>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</si>
  <si>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</si>
  <si>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</si>
  <si>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</si>
  <si>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</si>
  <si>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</si>
  <si>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</si>
  <si>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</si>
  <si>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</si>
  <si>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</si>
  <si>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</si>
  <si>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</si>
  <si>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</si>
  <si>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</si>
  <si>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</si>
  <si>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</si>
  <si>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</si>
  <si>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</si>
  <si>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</si>
  <si>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</si>
  <si>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</si>
  <si>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</si>
  <si>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</si>
  <si>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</si>
  <si>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</si>
  <si>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</si>
  <si>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</si>
  <si>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</si>
  <si>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</si>
  <si>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</si>
  <si>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</si>
  <si>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</si>
  <si>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</si>
  <si>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</si>
  <si>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</si>
  <si>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</si>
  <si>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</si>
  <si>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</si>
  <si>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</si>
  <si>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</si>
  <si>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</si>
  <si>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</si>
  <si>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</si>
  <si>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</si>
  <si>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</si>
  <si>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</si>
  <si>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</si>
  <si>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</si>
  <si>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</si>
  <si>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</si>
  <si>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</si>
  <si>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</si>
  <si>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</si>
  <si>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</si>
  <si>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</si>
  <si>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</si>
  <si>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</si>
  <si>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</si>
  <si>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</si>
  <si>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</si>
  <si>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</si>
  <si>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</si>
  <si>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</si>
  <si>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</si>
  <si>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</si>
  <si>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</si>
  <si>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</si>
  <si>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</si>
  <si>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</si>
  <si>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</si>
  <si>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</si>
  <si>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</si>
  <si>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</si>
  <si>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</si>
  <si>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</si>
  <si>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</si>
  <si>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</si>
  <si>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</si>
  <si>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</si>
  <si>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</si>
  <si>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</si>
  <si>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</si>
  <si>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</si>
  <si>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</si>
  <si>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</si>
  <si>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</si>
  <si>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</si>
  <si>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</si>
  <si>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</si>
  <si>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</si>
  <si>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</si>
  <si>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</si>
  <si>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</si>
  <si>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</si>
  <si>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</si>
  <si>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</si>
  <si>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</si>
  <si>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</si>
  <si>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</si>
  <si>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</si>
  <si>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</si>
  <si>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</si>
  <si>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</si>
  <si>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</si>
  <si>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</si>
  <si>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</si>
  <si>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</si>
  <si>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</si>
  <si>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</si>
  <si>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</si>
  <si>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</si>
  <si>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</si>
  <si>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</si>
  <si>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</si>
  <si>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</si>
  <si>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</si>
  <si>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</si>
  <si>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</si>
  <si>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</si>
  <si>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</si>
  <si>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</si>
  <si>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</si>
  <si>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</si>
  <si>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</si>
  <si>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</si>
  <si>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</si>
  <si>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</si>
  <si>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</si>
  <si>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</si>
  <si>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</si>
  <si>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</si>
  <si>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</si>
  <si>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</si>
  <si>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</si>
  <si>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</si>
  <si>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</si>
  <si>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</si>
  <si>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</si>
  <si>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</si>
  <si>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</si>
  <si>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</si>
  <si>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</si>
  <si>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</si>
  <si>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</si>
  <si>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</si>
  <si>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</si>
  <si>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</si>
  <si>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</si>
  <si>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</si>
  <si>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</si>
  <si>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</si>
  <si>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</si>
  <si>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</si>
  <si>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</si>
  <si>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</si>
  <si>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</si>
  <si>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</si>
  <si>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</si>
  <si>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</si>
  <si>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</si>
  <si>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</si>
  <si>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</si>
  <si>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</si>
  <si>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</si>
  <si>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</si>
  <si>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</si>
  <si>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</si>
  <si>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</si>
  <si>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</si>
  <si>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</si>
  <si>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</si>
  <si>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</si>
  <si>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</si>
  <si>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</si>
  <si>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</si>
  <si>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</si>
  <si>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</si>
  <si>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</si>
  <si>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</si>
  <si>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</si>
  <si>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</si>
  <si>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</si>
  <si>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</si>
  <si>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</si>
  <si>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</si>
  <si>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</si>
  <si>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</si>
  <si>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</si>
  <si>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</si>
  <si>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</si>
  <si>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</si>
  <si>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</si>
  <si>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</si>
  <si>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</si>
  <si>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</si>
  <si>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</si>
  <si>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</si>
  <si>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</si>
  <si>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</si>
  <si>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</si>
  <si>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</si>
  <si>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</si>
  <si>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</si>
  <si>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</si>
  <si>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</si>
  <si>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</si>
  <si>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</si>
  <si>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</si>
  <si>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</si>
  <si>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</si>
  <si>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</si>
  <si>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</si>
  <si>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</si>
  <si>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</si>
  <si>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</si>
  <si>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</si>
  <si>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</si>
  <si>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</si>
  <si>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</si>
  <si>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</si>
  <si>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</si>
  <si>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</si>
  <si>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</si>
  <si>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</si>
  <si>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</si>
  <si>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</si>
  <si>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</si>
  <si>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</si>
  <si>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</si>
  <si>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</si>
  <si>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</si>
  <si>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</si>
  <si>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</si>
  <si>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</si>
  <si>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</si>
  <si>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</si>
  <si>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</si>
  <si>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</si>
  <si>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</si>
  <si>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</si>
  <si>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</si>
  <si>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</si>
  <si>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</si>
  <si>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</si>
  <si>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</si>
  <si>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</si>
  <si>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</si>
  <si>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</si>
  <si>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</si>
  <si>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</si>
  <si>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</si>
  <si>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</si>
  <si>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</si>
  <si>
    <t>SoilN</t>
  </si>
  <si>
    <t>CurrentCropName</t>
  </si>
  <si>
    <t>CurrentSaleableYield</t>
  </si>
  <si>
    <t>CurrentUnits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</si>
  <si>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</si>
  <si>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</si>
  <si>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</si>
  <si>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</si>
  <si>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</si>
  <si>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</si>
  <si>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</si>
  <si>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CurrentResidueTreatment</t>
  </si>
  <si>
    <t>CurrentEstablishN</t>
  </si>
  <si>
    <t>Soil Mineral N Tests</t>
  </si>
  <si>
    <t>Date</t>
  </si>
  <si>
    <t>Value</t>
  </si>
  <si>
    <t>MeanT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</si>
</sst>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44959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Test'!$B$2:$B$61</c:f>
              <c:numCache>
                <c:formatCode>General</c:formatCode>
                <c:ptCount val="60"/>
                <c:pt idx="0">
                  <c:v>50.914400000000001</c:v>
                </c:pt>
                <c:pt idx="1">
                  <c:v>49.836406040039719</c:v>
                </c:pt>
                <c:pt idx="2">
                  <c:v>48.569057576600031</c:v>
                </c:pt>
                <c:pt idx="3">
                  <c:v>44.464095354731398</c:v>
                </c:pt>
                <c:pt idx="4">
                  <c:v>42.687699787947679</c:v>
                </c:pt>
                <c:pt idx="5">
                  <c:v>36.191510155529684</c:v>
                </c:pt>
                <c:pt idx="6">
                  <c:v>28.101799619542913</c:v>
                </c:pt>
                <c:pt idx="7">
                  <c:v>17.198337561259898</c:v>
                </c:pt>
                <c:pt idx="8">
                  <c:v>11.842374231103637</c:v>
                </c:pt>
                <c:pt idx="9">
                  <c:v>3.7813438906561156</c:v>
                </c:pt>
                <c:pt idx="10">
                  <c:v>4.4704319228004765</c:v>
                </c:pt>
                <c:pt idx="11">
                  <c:v>100</c:v>
                </c:pt>
                <c:pt idx="12">
                  <c:v>137.85109343980184</c:v>
                </c:pt>
                <c:pt idx="13">
                  <c:v>122.35976667267533</c:v>
                </c:pt>
                <c:pt idx="14">
                  <c:v>100.79666232095761</c:v>
                </c:pt>
                <c:pt idx="15">
                  <c:v>59.998524074785536</c:v>
                </c:pt>
                <c:pt idx="16">
                  <c:v>157</c:v>
                </c:pt>
                <c:pt idx="17">
                  <c:v>122.93091428943993</c:v>
                </c:pt>
                <c:pt idx="18">
                  <c:v>89.674277645687852</c:v>
                </c:pt>
                <c:pt idx="19">
                  <c:v>91.256518002355278</c:v>
                </c:pt>
                <c:pt idx="20">
                  <c:v>92.715124818853155</c:v>
                </c:pt>
                <c:pt idx="21">
                  <c:v>94.775347464125986</c:v>
                </c:pt>
                <c:pt idx="22">
                  <c:v>96.106065575386566</c:v>
                </c:pt>
                <c:pt idx="23">
                  <c:v>94.383070982654488</c:v>
                </c:pt>
                <c:pt idx="24">
                  <c:v>91.814721527882966</c:v>
                </c:pt>
                <c:pt idx="25">
                  <c:v>83.545916873259642</c:v>
                </c:pt>
                <c:pt idx="26">
                  <c:v>71.87958365502007</c:v>
                </c:pt>
                <c:pt idx="27">
                  <c:v>51.212398366052582</c:v>
                </c:pt>
                <c:pt idx="28">
                  <c:v>28.65771678885821</c:v>
                </c:pt>
                <c:pt idx="29">
                  <c:v>0.84438450341001214</c:v>
                </c:pt>
                <c:pt idx="30">
                  <c:v>-13.176879900839495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44978</c:v>
                </c:pt>
              </c:numCache>
            </c:numRef>
          </c:xVal>
          <c:yVal>
            <c:numRef>
              <c:f>'Crop Test'!$C$36:$C$67</c:f>
              <c:numCache>
                <c:formatCode>General</c:formatCode>
                <c:ptCount val="32"/>
                <c:pt idx="0">
                  <c:v>0.32826590267958394</c:v>
                </c:pt>
                <c:pt idx="1">
                  <c:v>0.48808460900452805</c:v>
                </c:pt>
                <c:pt idx="2">
                  <c:v>0.60191329863549692</c:v>
                </c:pt>
                <c:pt idx="3">
                  <c:v>0.87458541209486573</c:v>
                </c:pt>
                <c:pt idx="4">
                  <c:v>0.97596911896507899</c:v>
                </c:pt>
                <c:pt idx="5">
                  <c:v>1.3217359777221946</c:v>
                </c:pt>
                <c:pt idx="6">
                  <c:v>1.7550605016760175</c:v>
                </c:pt>
                <c:pt idx="7">
                  <c:v>2.4488471902102389</c:v>
                </c:pt>
                <c:pt idx="8">
                  <c:v>2.8943128418798212</c:v>
                </c:pt>
                <c:pt idx="9">
                  <c:v>3.883658272780584</c:v>
                </c:pt>
                <c:pt idx="10">
                  <c:v>4.3117699299026784</c:v>
                </c:pt>
                <c:pt idx="11">
                  <c:v>5.4710632139814965</c:v>
                </c:pt>
                <c:pt idx="12">
                  <c:v>6.0816390949054302</c:v>
                </c:pt>
                <c:pt idx="13">
                  <c:v>7.4793779856040734</c:v>
                </c:pt>
                <c:pt idx="14">
                  <c:v>8.4168188368175141</c:v>
                </c:pt>
                <c:pt idx="15">
                  <c:v>9.3751509436163669</c:v>
                </c:pt>
                <c:pt idx="16">
                  <c:v>9.6614162956291114</c:v>
                </c:pt>
                <c:pt idx="17">
                  <c:v>10.090221512713546</c:v>
                </c:pt>
                <c:pt idx="18">
                  <c:v>10.421396655229284</c:v>
                </c:pt>
                <c:pt idx="19">
                  <c:v>11.166380440125588</c:v>
                </c:pt>
                <c:pt idx="20">
                  <c:v>11.692727695360439</c:v>
                </c:pt>
                <c:pt idx="21">
                  <c:v>12.217902966359345</c:v>
                </c:pt>
                <c:pt idx="22">
                  <c:v>12.452025304349887</c:v>
                </c:pt>
                <c:pt idx="23">
                  <c:v>12.657982785372736</c:v>
                </c:pt>
                <c:pt idx="24">
                  <c:v>12.762144586383007</c:v>
                </c:pt>
                <c:pt idx="25">
                  <c:v>12.883318601532229</c:v>
                </c:pt>
                <c:pt idx="26">
                  <c:v>12.946076762605795</c:v>
                </c:pt>
                <c:pt idx="27">
                  <c:v>12.994427297901929</c:v>
                </c:pt>
                <c:pt idx="28">
                  <c:v>13.021253506266081</c:v>
                </c:pt>
                <c:pt idx="29">
                  <c:v>13.042003028798327</c:v>
                </c:pt>
                <c:pt idx="30">
                  <c:v>13.050338820683718</c:v>
                </c:pt>
                <c:pt idx="31">
                  <c:v>13.058838051481922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76200</xdr:rowOff>
    </xdr:from>
    <xdr:to>
      <xdr:col>11</xdr:col>
      <xdr:colOff>19050</xdr:colOff>
      <xdr:row>22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AD61"/>
  <sheetViews>
    <sheetView tabSelected="1" workbookViewId="0">
      <selection activeCell="A61" sqref="A1:A61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12" width="11.7109375" customWidth="1"/>
    <col min="13" max="13" width="10.7109375" bestFit="1" customWidth="1"/>
    <col min="16" max="16" width="6.140625" customWidth="1"/>
    <col min="17" max="17" width="3" bestFit="1" customWidth="1"/>
    <col min="19" max="19" width="14.7109375" bestFit="1" customWidth="1"/>
    <col min="20" max="20" width="26.7109375" bestFit="1" customWidth="1"/>
    <col min="21" max="22" width="29.85546875" bestFit="1" customWidth="1"/>
    <col min="23" max="23" width="3.7109375" customWidth="1"/>
    <col min="24" max="24" width="14.140625" customWidth="1"/>
    <col min="25" max="25" width="12.5703125" customWidth="1"/>
    <col min="26" max="26" width="6.28515625" customWidth="1"/>
    <col min="27" max="27" width="15.140625" bestFit="1" customWidth="1"/>
    <col min="28" max="28" width="17.42578125" bestFit="1" customWidth="1"/>
    <col min="29" max="29" width="12.42578125" bestFit="1" customWidth="1"/>
    <col min="30" max="30" width="6" bestFit="1" customWidth="1"/>
  </cols>
  <sheetData>
    <row r="1" spans="1:30" ht="15.75" thickBot="1">
      <c r="A1" t="str">
        <f t="array" ref="A1:F61">_xll.GetDailyNBalance(N2:O34,T2:U43,X2:Y14)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F1" t="str">
        <v>FertiliserN</v>
      </c>
      <c r="S1" s="3" t="s">
        <v>246</v>
      </c>
      <c r="T1" s="3"/>
      <c r="U1" t="s">
        <v>277</v>
      </c>
      <c r="V1" t="s">
        <v>276</v>
      </c>
      <c r="X1" s="48" t="s">
        <v>298</v>
      </c>
      <c r="Y1" s="48"/>
      <c r="AA1" s="3" t="s">
        <v>247</v>
      </c>
      <c r="AB1" s="36" t="s">
        <v>248</v>
      </c>
      <c r="AC1" s="3" t="s">
        <v>254</v>
      </c>
      <c r="AD1" s="3" t="s">
        <v>257</v>
      </c>
    </row>
    <row r="2" spans="1:30" ht="15.75" thickBot="1">
      <c r="A2" s="28">
        <v>44929</v>
      </c>
      <c r="B2" s="46">
        <v>50.914400000000001</v>
      </c>
      <c r="C2" s="46">
        <v>0</v>
      </c>
      <c r="D2" s="46">
        <v>1.44E-2</v>
      </c>
      <c r="E2" s="47">
        <v>0.9</v>
      </c>
      <c r="F2" s="46">
        <v>0</v>
      </c>
      <c r="G2" s="46"/>
      <c r="H2" s="46"/>
      <c r="I2" s="46"/>
      <c r="J2" s="46"/>
      <c r="K2" s="46"/>
      <c r="L2" s="46"/>
      <c r="N2" t="s">
        <v>299</v>
      </c>
      <c r="O2" t="s">
        <v>301</v>
      </c>
      <c r="T2" s="40" t="s">
        <v>280</v>
      </c>
      <c r="U2" s="41">
        <f>IF(V2="",50,V2)</f>
        <v>50</v>
      </c>
      <c r="X2" t="s">
        <v>299</v>
      </c>
      <c r="Y2" t="s">
        <v>300</v>
      </c>
      <c r="AA2" t="s">
        <v>32</v>
      </c>
      <c r="AB2" t="s">
        <v>63</v>
      </c>
      <c r="AC2" t="s">
        <v>253</v>
      </c>
      <c r="AD2" t="s">
        <v>36</v>
      </c>
    </row>
    <row r="3" spans="1:30" ht="15.75" thickBot="1">
      <c r="A3" s="28">
        <v>44930</v>
      </c>
      <c r="B3" s="46">
        <v>49.836406040039719</v>
      </c>
      <c r="C3" s="46">
        <v>2.1741427976479399</v>
      </c>
      <c r="D3" s="46">
        <v>1.705826379214034E-2</v>
      </c>
      <c r="E3" s="47">
        <v>1.0790905738955174</v>
      </c>
      <c r="F3" s="46">
        <v>0</v>
      </c>
      <c r="G3" s="46"/>
      <c r="H3" s="46"/>
      <c r="I3" s="46"/>
      <c r="J3" s="46"/>
      <c r="K3" s="46"/>
      <c r="L3" s="46"/>
      <c r="N3" s="26">
        <f>U9</f>
        <v>44929</v>
      </c>
      <c r="O3">
        <v>12</v>
      </c>
      <c r="R3" t="s">
        <v>272</v>
      </c>
      <c r="S3" t="s">
        <v>270</v>
      </c>
      <c r="T3" s="29" t="str">
        <f>R3&amp;S3</f>
        <v>PriorCropName</v>
      </c>
      <c r="U3" s="30" t="str">
        <f>V3</f>
        <v>Annual ryegrass Fodder General</v>
      </c>
      <c r="V3" s="42" t="s">
        <v>275</v>
      </c>
      <c r="X3" s="26">
        <f>V21-1</f>
        <v>44940</v>
      </c>
      <c r="Y3">
        <v>100</v>
      </c>
      <c r="AA3" t="s">
        <v>123</v>
      </c>
      <c r="AB3" t="s">
        <v>49</v>
      </c>
      <c r="AC3" t="s">
        <v>249</v>
      </c>
      <c r="AD3" t="s">
        <v>268</v>
      </c>
    </row>
    <row r="4" spans="1:30">
      <c r="A4" s="28">
        <v>44931</v>
      </c>
      <c r="B4" s="46">
        <v>48.569057576600031</v>
      </c>
      <c r="C4" s="46">
        <v>1.8529731258417601</v>
      </c>
      <c r="D4" s="46">
        <v>8.984376544052328E-3</v>
      </c>
      <c r="E4" s="47">
        <v>0.57664028585801774</v>
      </c>
      <c r="F4" s="46">
        <v>0</v>
      </c>
      <c r="G4" s="46"/>
      <c r="H4" s="46"/>
      <c r="I4" s="46"/>
      <c r="J4" s="46"/>
      <c r="K4" s="46"/>
      <c r="L4" s="46"/>
      <c r="N4" s="26">
        <f>N3+1</f>
        <v>44930</v>
      </c>
      <c r="O4">
        <v>14.387874318606862</v>
      </c>
      <c r="Q4">
        <v>7</v>
      </c>
      <c r="R4" t="str">
        <f>R3</f>
        <v>Prior</v>
      </c>
      <c r="S4" t="s">
        <v>256</v>
      </c>
      <c r="T4" s="31" t="str">
        <f t="shared" ref="T4:T14" si="0">R4&amp;S4</f>
        <v>PriorSaleableYield</v>
      </c>
      <c r="U4" s="32">
        <f>IF(V4="",VLOOKUP(U$3,CropCoefficients!$K$3:$AF$78,'NBalance Test'!$Q4,FALSE),V4)</f>
        <v>5</v>
      </c>
      <c r="V4" s="43"/>
      <c r="X4" s="26">
        <v>44945</v>
      </c>
      <c r="Y4">
        <v>120</v>
      </c>
      <c r="AB4" t="s">
        <v>43</v>
      </c>
      <c r="AC4" t="s">
        <v>250</v>
      </c>
    </row>
    <row r="5" spans="1:30">
      <c r="A5" s="28">
        <v>44932</v>
      </c>
      <c r="B5" s="46">
        <v>44.464095354731398</v>
      </c>
      <c r="C5" s="46">
        <v>5.1644957578447004</v>
      </c>
      <c r="D5" s="46">
        <v>1.6131788997271138E-2</v>
      </c>
      <c r="E5" s="47">
        <v>1.0434017469787951</v>
      </c>
      <c r="F5" s="46">
        <v>0</v>
      </c>
      <c r="G5" s="46"/>
      <c r="H5" s="46"/>
      <c r="I5" s="46"/>
      <c r="J5" s="46"/>
      <c r="K5" s="46"/>
      <c r="L5" s="46"/>
      <c r="N5" s="26">
        <f t="shared" ref="N5:N34" si="1">N4+1</f>
        <v>44931</v>
      </c>
      <c r="O5">
        <v>7.6885371447735746</v>
      </c>
      <c r="Q5">
        <v>8</v>
      </c>
      <c r="R5" t="str">
        <f t="shared" ref="R5:R14" si="2">R4</f>
        <v>Prior</v>
      </c>
      <c r="S5" t="s">
        <v>257</v>
      </c>
      <c r="T5" s="31" t="str">
        <f t="shared" si="0"/>
        <v>PriorUnits</v>
      </c>
      <c r="U5" s="32" t="str">
        <f>IF(V5="",VLOOKUP(U$3,CropCoefficients!$K$3:$AF$78,'NBalance Test'!$Q5,FALSE),V5)</f>
        <v>t/ha</v>
      </c>
      <c r="V5" s="43"/>
      <c r="AB5" t="s">
        <v>55</v>
      </c>
      <c r="AC5" t="s">
        <v>251</v>
      </c>
    </row>
    <row r="6" spans="1:30">
      <c r="A6" s="28">
        <v>44933</v>
      </c>
      <c r="B6" s="46">
        <v>42.687699787947679</v>
      </c>
      <c r="C6" s="46">
        <v>2.0923271496150999</v>
      </c>
      <c r="D6" s="46">
        <v>4.7442605541209402E-3</v>
      </c>
      <c r="E6" s="47">
        <v>0.31118732227726276</v>
      </c>
      <c r="F6" s="46">
        <v>0</v>
      </c>
      <c r="G6" s="46"/>
      <c r="H6" s="46"/>
      <c r="I6" s="46"/>
      <c r="J6" s="46"/>
      <c r="K6" s="46"/>
      <c r="L6" s="46"/>
      <c r="N6" s="26">
        <f t="shared" si="1"/>
        <v>44932</v>
      </c>
      <c r="O6">
        <v>13.912023293050638</v>
      </c>
      <c r="Q6">
        <v>12</v>
      </c>
      <c r="R6" t="str">
        <f t="shared" si="2"/>
        <v>Prior</v>
      </c>
      <c r="S6" t="s">
        <v>258</v>
      </c>
      <c r="T6" s="31" t="str">
        <f t="shared" si="0"/>
        <v>PriorFieldLoss</v>
      </c>
      <c r="U6" s="32">
        <v>50</v>
      </c>
      <c r="V6" s="43"/>
      <c r="AB6" t="s">
        <v>34</v>
      </c>
      <c r="AC6" t="s">
        <v>252</v>
      </c>
    </row>
    <row r="7" spans="1:30">
      <c r="A7" s="28">
        <v>44934</v>
      </c>
      <c r="B7" s="46">
        <v>36.191510155529684</v>
      </c>
      <c r="C7" s="46">
        <v>7.3855521678958702</v>
      </c>
      <c r="D7" s="46">
        <v>1.3300735968070123E-2</v>
      </c>
      <c r="E7" s="47">
        <v>0.8760617995097999</v>
      </c>
      <c r="F7" s="46">
        <v>0</v>
      </c>
      <c r="G7" s="46"/>
      <c r="H7" s="46"/>
      <c r="I7" s="46"/>
      <c r="J7" s="46"/>
      <c r="K7" s="46"/>
      <c r="L7" s="46"/>
      <c r="N7" s="26">
        <f t="shared" si="1"/>
        <v>44933</v>
      </c>
      <c r="O7">
        <v>4.1491642970301701</v>
      </c>
      <c r="Q7">
        <v>11</v>
      </c>
      <c r="R7" t="str">
        <f t="shared" si="2"/>
        <v>Prior</v>
      </c>
      <c r="S7" t="s">
        <v>259</v>
      </c>
      <c r="T7" s="31" t="str">
        <f t="shared" si="0"/>
        <v>PriorDressingLoss</v>
      </c>
      <c r="U7" s="32">
        <f>IF(V7="",VLOOKUP(U$3,CropCoefficients!$K$3:$AF$78,'NBalance Test'!$Q7,FALSE),V7)</f>
        <v>0</v>
      </c>
      <c r="V7" s="43"/>
      <c r="AB7" t="s">
        <v>269</v>
      </c>
    </row>
    <row r="8" spans="1:30" ht="15.75" thickBot="1">
      <c r="A8" s="28">
        <v>44935</v>
      </c>
      <c r="B8" s="46">
        <v>28.101799619542913</v>
      </c>
      <c r="C8" s="46">
        <v>8.9491167415605197</v>
      </c>
      <c r="D8" s="46">
        <v>1.2704817260122724E-2</v>
      </c>
      <c r="E8" s="47">
        <v>0.84670138831362751</v>
      </c>
      <c r="F8" s="46">
        <v>0</v>
      </c>
      <c r="G8" s="46"/>
      <c r="H8" s="46"/>
      <c r="I8" s="46"/>
      <c r="J8" s="46"/>
      <c r="K8" s="46"/>
      <c r="L8" s="46"/>
      <c r="N8" s="26">
        <f t="shared" si="1"/>
        <v>44934</v>
      </c>
      <c r="O8">
        <v>11.680823993463974</v>
      </c>
      <c r="Q8">
        <v>15</v>
      </c>
      <c r="R8" t="str">
        <f t="shared" si="2"/>
        <v>Prior</v>
      </c>
      <c r="S8" t="s">
        <v>260</v>
      </c>
      <c r="T8" s="31" t="str">
        <f t="shared" si="0"/>
        <v>PriorMoistureContent</v>
      </c>
      <c r="U8" s="32">
        <f>IF(V8="",VLOOKUP(U$3,CropCoefficients!$K$3:$AF$78,'NBalance Test'!$Q8,FALSE),V8)</f>
        <v>80</v>
      </c>
      <c r="V8" s="43"/>
    </row>
    <row r="9" spans="1:30" ht="15.75" thickBot="1">
      <c r="A9" s="28">
        <v>44936</v>
      </c>
      <c r="B9" s="46">
        <v>17.198337561259898</v>
      </c>
      <c r="C9" s="46">
        <v>11.9640838852432</v>
      </c>
      <c r="D9" s="46">
        <v>1.5505015194188714E-2</v>
      </c>
      <c r="E9" s="47">
        <v>1.045116811765995</v>
      </c>
      <c r="F9" s="46">
        <v>0</v>
      </c>
      <c r="G9" s="46"/>
      <c r="H9" s="46"/>
      <c r="I9" s="46"/>
      <c r="J9" s="46"/>
      <c r="K9" s="46"/>
      <c r="L9" s="46"/>
      <c r="N9" s="26">
        <f t="shared" si="1"/>
        <v>44935</v>
      </c>
      <c r="O9">
        <v>11.289351844181724</v>
      </c>
      <c r="R9" t="str">
        <f t="shared" si="2"/>
        <v>Prior</v>
      </c>
      <c r="S9" t="s">
        <v>261</v>
      </c>
      <c r="T9" s="31" t="str">
        <f t="shared" si="0"/>
        <v>PriorEstablishDate</v>
      </c>
      <c r="U9" s="33">
        <f>V9</f>
        <v>44929</v>
      </c>
      <c r="V9" s="44">
        <v>44929</v>
      </c>
    </row>
    <row r="10" spans="1:30" ht="15.75" thickBot="1">
      <c r="A10" s="28">
        <v>44937</v>
      </c>
      <c r="B10" s="46">
        <v>11.842374231103637</v>
      </c>
      <c r="C10" s="46">
        <v>5.9176897453416002</v>
      </c>
      <c r="D10" s="46">
        <v>8.0989842535385496E-3</v>
      </c>
      <c r="E10" s="47">
        <v>0.55362743093180034</v>
      </c>
      <c r="F10" s="46">
        <v>0</v>
      </c>
      <c r="G10" s="46"/>
      <c r="H10" s="46"/>
      <c r="I10" s="46"/>
      <c r="J10" s="46"/>
      <c r="K10" s="46"/>
      <c r="L10" s="46"/>
      <c r="N10" s="26">
        <f t="shared" si="1"/>
        <v>44936</v>
      </c>
      <c r="O10">
        <v>13.934890823546613</v>
      </c>
      <c r="Q10">
        <v>3</v>
      </c>
      <c r="R10" t="str">
        <f t="shared" si="2"/>
        <v>Prior</v>
      </c>
      <c r="S10" t="s">
        <v>262</v>
      </c>
      <c r="T10" s="31" t="str">
        <f t="shared" si="0"/>
        <v>PriorEstablishStage</v>
      </c>
      <c r="U10" s="32" t="str">
        <f>IF(V10="",VLOOKUP(U$3,CropCoefficients!$K$3:$AF$78,'NBalance Test'!$Q10,FALSE),V10)</f>
        <v>Seed</v>
      </c>
      <c r="V10" s="43"/>
    </row>
    <row r="11" spans="1:30" ht="15.75" thickBot="1">
      <c r="A11" s="28">
        <v>44938</v>
      </c>
      <c r="B11" s="46">
        <v>3.7813438906561156</v>
      </c>
      <c r="C11" s="46">
        <v>9.1211458679746809</v>
      </c>
      <c r="D11" s="46">
        <v>1.5173557174284797E-2</v>
      </c>
      <c r="E11" s="47">
        <v>1.0449419703528751</v>
      </c>
      <c r="F11" s="46">
        <v>0</v>
      </c>
      <c r="G11" s="46"/>
      <c r="H11" s="46"/>
      <c r="I11" s="46"/>
      <c r="J11" s="46"/>
      <c r="K11" s="46"/>
      <c r="L11" s="46"/>
      <c r="N11" s="26">
        <f t="shared" si="1"/>
        <v>44937</v>
      </c>
      <c r="O11">
        <v>7.3816990790906738</v>
      </c>
      <c r="R11" t="str">
        <f t="shared" si="2"/>
        <v>Prior</v>
      </c>
      <c r="S11" t="s">
        <v>263</v>
      </c>
      <c r="T11" s="31" t="str">
        <f t="shared" si="0"/>
        <v>PriorHarvestDate</v>
      </c>
      <c r="U11" s="33">
        <f>V11</f>
        <v>44938</v>
      </c>
      <c r="V11" s="44">
        <v>44938</v>
      </c>
    </row>
    <row r="12" spans="1:30">
      <c r="A12" s="28">
        <v>44939</v>
      </c>
      <c r="B12" s="46">
        <v>4.4704319228004765</v>
      </c>
      <c r="C12" s="46">
        <v>0</v>
      </c>
      <c r="D12" s="46">
        <v>0.28753142659510328</v>
      </c>
      <c r="E12" s="47">
        <v>0.40155660554925754</v>
      </c>
      <c r="F12" s="46">
        <v>0</v>
      </c>
      <c r="G12" s="46"/>
      <c r="H12" s="46"/>
      <c r="I12" s="46"/>
      <c r="J12" s="46"/>
      <c r="K12" s="46"/>
      <c r="L12" s="46"/>
      <c r="N12" s="26">
        <f t="shared" si="1"/>
        <v>44938</v>
      </c>
      <c r="O12">
        <v>13.932559604705048</v>
      </c>
      <c r="Q12">
        <v>5</v>
      </c>
      <c r="R12" t="str">
        <f t="shared" si="2"/>
        <v>Prior</v>
      </c>
      <c r="S12" t="s">
        <v>264</v>
      </c>
      <c r="T12" s="31" t="str">
        <f t="shared" si="0"/>
        <v>PriorHarvestStage</v>
      </c>
      <c r="U12" s="32" t="str">
        <f>IF(V12="",VLOOKUP(U$3,CropCoefficients!$K$3:$AF$78,'NBalance Test'!$Q12,FALSE),V12)</f>
        <v>EarlyReproductive</v>
      </c>
      <c r="V12" s="43"/>
    </row>
    <row r="13" spans="1:30">
      <c r="A13" s="28">
        <v>44940</v>
      </c>
      <c r="B13" s="46">
        <v>100</v>
      </c>
      <c r="C13" s="46">
        <v>0</v>
      </c>
      <c r="D13" s="46">
        <v>0.71381957944327123</v>
      </c>
      <c r="E13" s="47">
        <v>1.0022623338336525</v>
      </c>
      <c r="F13" s="46">
        <v>0</v>
      </c>
      <c r="G13" s="46"/>
      <c r="H13" s="46"/>
      <c r="I13" s="46"/>
      <c r="J13" s="46"/>
      <c r="K13" s="46"/>
      <c r="L13" s="46"/>
      <c r="N13" s="26">
        <f t="shared" si="1"/>
        <v>44939</v>
      </c>
      <c r="O13">
        <v>5.3540880739901002</v>
      </c>
      <c r="R13" t="str">
        <f t="shared" si="2"/>
        <v>Prior</v>
      </c>
      <c r="S13" t="s">
        <v>265</v>
      </c>
      <c r="T13" s="31" t="str">
        <f t="shared" si="0"/>
        <v>PriorResidueTreatment</v>
      </c>
      <c r="U13" s="32" t="str">
        <f>IF(V13="",AC2,V13)</f>
        <v>None</v>
      </c>
      <c r="V13" s="43"/>
    </row>
    <row r="14" spans="1:30" ht="15.75" thickBot="1">
      <c r="A14" s="28">
        <v>44941</v>
      </c>
      <c r="B14" s="46">
        <v>137.85109343980184</v>
      </c>
      <c r="C14" s="46">
        <v>0</v>
      </c>
      <c r="D14" s="46">
        <v>0.35124139751488326</v>
      </c>
      <c r="E14" s="47">
        <v>0.49985204228695124</v>
      </c>
      <c r="F14" s="46">
        <v>37</v>
      </c>
      <c r="G14" s="46"/>
      <c r="H14" s="46"/>
      <c r="I14" s="46"/>
      <c r="J14" s="46"/>
      <c r="K14" s="46"/>
      <c r="L14" s="46"/>
      <c r="N14" s="26">
        <f t="shared" si="1"/>
        <v>44940</v>
      </c>
      <c r="O14">
        <v>13.363497784448709</v>
      </c>
      <c r="R14" t="str">
        <f t="shared" si="2"/>
        <v>Prior</v>
      </c>
      <c r="S14" t="s">
        <v>266</v>
      </c>
      <c r="T14" s="34" t="str">
        <f t="shared" si="0"/>
        <v>PriorEstablishN</v>
      </c>
      <c r="U14" s="35">
        <f>IF(V14="",0,V14)</f>
        <v>0</v>
      </c>
      <c r="V14" s="43"/>
    </row>
    <row r="15" spans="1:30" ht="15.75" thickBot="1">
      <c r="A15" s="28">
        <v>44942</v>
      </c>
      <c r="B15" s="46">
        <v>122.35976667267533</v>
      </c>
      <c r="C15" s="46">
        <v>17.416845524679701</v>
      </c>
      <c r="D15" s="46">
        <v>0.79153157414500686</v>
      </c>
      <c r="E15" s="47">
        <v>1.1339871834081825</v>
      </c>
      <c r="F15" s="46">
        <v>0</v>
      </c>
      <c r="G15" s="46"/>
      <c r="H15" s="46"/>
      <c r="I15" s="46"/>
      <c r="J15" s="46"/>
      <c r="K15" s="46"/>
      <c r="L15" s="46"/>
      <c r="N15" s="26">
        <f t="shared" si="1"/>
        <v>44941</v>
      </c>
      <c r="O15">
        <v>6.6646938971593457</v>
      </c>
      <c r="R15" t="s">
        <v>273</v>
      </c>
      <c r="S15" t="s">
        <v>270</v>
      </c>
      <c r="T15" s="37" t="str">
        <f>R15&amp;S15</f>
        <v>CurrentCropName</v>
      </c>
      <c r="U15" s="38" t="str">
        <f>V15</f>
        <v>Potato Vegetable General</v>
      </c>
      <c r="V15" s="45" t="s">
        <v>278</v>
      </c>
    </row>
    <row r="16" spans="1:30">
      <c r="A16" s="28">
        <v>44943</v>
      </c>
      <c r="B16" s="46">
        <v>100.79666232095761</v>
      </c>
      <c r="C16" s="46">
        <v>22.905369773059999</v>
      </c>
      <c r="D16" s="46">
        <v>0.5468270787492211</v>
      </c>
      <c r="E16" s="47">
        <v>0.79543834259306256</v>
      </c>
      <c r="F16" s="46">
        <v>0</v>
      </c>
      <c r="G16" s="46"/>
      <c r="H16" s="46"/>
      <c r="I16" s="46"/>
      <c r="J16" s="46"/>
      <c r="K16" s="46"/>
      <c r="L16" s="46"/>
      <c r="N16" s="26">
        <f t="shared" si="1"/>
        <v>44942</v>
      </c>
      <c r="O16">
        <v>15.119829112109056</v>
      </c>
      <c r="Q16">
        <v>7</v>
      </c>
      <c r="R16" t="str">
        <f>R15</f>
        <v>Current</v>
      </c>
      <c r="S16" t="s">
        <v>256</v>
      </c>
      <c r="T16" s="18" t="str">
        <f t="shared" ref="T16:T26" si="3">R16&amp;S16</f>
        <v>CurrentSaleableYield</v>
      </c>
      <c r="U16" s="19">
        <f>IF(V16="",VLOOKUP(U$15,CropCoefficients!$K$3:$AF$78,'NBalance Test'!$Q16,FALSE),V16)</f>
        <v>50</v>
      </c>
      <c r="V16" s="43">
        <v>50</v>
      </c>
    </row>
    <row r="17" spans="1:22">
      <c r="A17" s="28">
        <v>44944</v>
      </c>
      <c r="B17" s="46">
        <v>59.998524074785536</v>
      </c>
      <c r="C17" s="46">
        <v>42.297904798604399</v>
      </c>
      <c r="D17" s="46">
        <v>0.60713483026812787</v>
      </c>
      <c r="E17" s="47">
        <v>0.89263172216419506</v>
      </c>
      <c r="F17" s="46">
        <v>0</v>
      </c>
      <c r="G17" s="46"/>
      <c r="H17" s="46"/>
      <c r="I17" s="46"/>
      <c r="J17" s="46"/>
      <c r="K17" s="46"/>
      <c r="L17" s="46"/>
      <c r="N17" s="26">
        <f t="shared" si="1"/>
        <v>44943</v>
      </c>
      <c r="O17">
        <v>10.605844567907475</v>
      </c>
      <c r="Q17">
        <v>8</v>
      </c>
      <c r="R17" t="str">
        <f t="shared" ref="R17:R26" si="4">R16</f>
        <v>Current</v>
      </c>
      <c r="S17" t="s">
        <v>257</v>
      </c>
      <c r="T17" s="18" t="str">
        <f t="shared" si="3"/>
        <v>CurrentUnits</v>
      </c>
      <c r="U17" s="19" t="str">
        <f>IF(V17="",VLOOKUP(U$15,CropCoefficients!$K$3:$AF$78,'NBalance Test'!$Q17,FALSE),V17)</f>
        <v>t/ha</v>
      </c>
      <c r="V17" s="43" t="s">
        <v>36</v>
      </c>
    </row>
    <row r="18" spans="1:22">
      <c r="A18" s="28">
        <v>44945</v>
      </c>
      <c r="B18" s="46">
        <v>157</v>
      </c>
      <c r="C18" s="46">
        <v>18.5262812186348</v>
      </c>
      <c r="D18" s="46">
        <v>0.19627640596843138</v>
      </c>
      <c r="E18" s="47">
        <v>0.29204860623618223</v>
      </c>
      <c r="F18" s="46">
        <v>0</v>
      </c>
      <c r="G18" s="46"/>
      <c r="H18" s="46"/>
      <c r="I18" s="46"/>
      <c r="J18" s="46"/>
      <c r="K18" s="46"/>
      <c r="L18" s="46"/>
      <c r="N18" s="26">
        <f t="shared" si="1"/>
        <v>44944</v>
      </c>
      <c r="O18">
        <v>11.901756295522578</v>
      </c>
      <c r="Q18">
        <v>12</v>
      </c>
      <c r="R18" t="str">
        <f t="shared" si="4"/>
        <v>Current</v>
      </c>
      <c r="S18" t="s">
        <v>258</v>
      </c>
      <c r="T18" s="18" t="str">
        <f t="shared" si="3"/>
        <v>CurrentFieldLoss</v>
      </c>
      <c r="U18" s="19">
        <f>IF(V18="",VLOOKUP(U$15,CropCoefficients!$K$3:$AF$78,'NBalance Test'!$Q18,FALSE),V18)</f>
        <v>5</v>
      </c>
      <c r="V18" s="43">
        <v>5</v>
      </c>
    </row>
    <row r="19" spans="1:22">
      <c r="A19" s="28">
        <v>44946</v>
      </c>
      <c r="B19" s="46">
        <v>122.93091428943993</v>
      </c>
      <c r="C19" s="46">
        <v>34.852417560117701</v>
      </c>
      <c r="D19" s="46">
        <v>0.3141164931967122</v>
      </c>
      <c r="E19" s="47">
        <v>0.46921535636092049</v>
      </c>
      <c r="F19" s="46">
        <v>0</v>
      </c>
      <c r="G19" s="46"/>
      <c r="H19" s="46"/>
      <c r="I19" s="46"/>
      <c r="J19" s="46"/>
      <c r="K19" s="46"/>
      <c r="L19" s="46"/>
      <c r="N19" s="26">
        <f t="shared" si="1"/>
        <v>44945</v>
      </c>
      <c r="O19">
        <v>3.8939814164824327</v>
      </c>
      <c r="Q19">
        <v>11</v>
      </c>
      <c r="R19" t="str">
        <f t="shared" si="4"/>
        <v>Current</v>
      </c>
      <c r="S19" t="s">
        <v>259</v>
      </c>
      <c r="T19" s="18" t="str">
        <f t="shared" si="3"/>
        <v>CurrentDressingLoss</v>
      </c>
      <c r="U19" s="19">
        <f>IF(V19="",VLOOKUP(U$15,CropCoefficients!$K$3:$AF$78,'NBalance Test'!$Q19,FALSE),V19)</f>
        <v>5</v>
      </c>
      <c r="V19" s="43">
        <v>5</v>
      </c>
    </row>
    <row r="20" spans="1:22" ht="15.75" thickBot="1">
      <c r="A20" s="28">
        <v>44947</v>
      </c>
      <c r="B20" s="46">
        <v>89.674277645687852</v>
      </c>
      <c r="C20" s="46">
        <v>33.916105544638199</v>
      </c>
      <c r="D20" s="46">
        <v>0.26345388483241483</v>
      </c>
      <c r="E20" s="47">
        <v>0.39601501605370126</v>
      </c>
      <c r="F20" s="46">
        <v>0</v>
      </c>
      <c r="G20" s="46"/>
      <c r="H20" s="46"/>
      <c r="I20" s="46"/>
      <c r="J20" s="46"/>
      <c r="K20" s="46"/>
      <c r="L20" s="46"/>
      <c r="N20" s="26">
        <f t="shared" si="1"/>
        <v>44946</v>
      </c>
      <c r="O20">
        <v>6.2562047514789443</v>
      </c>
      <c r="Q20">
        <v>15</v>
      </c>
      <c r="R20" t="str">
        <f t="shared" si="4"/>
        <v>Current</v>
      </c>
      <c r="S20" t="s">
        <v>260</v>
      </c>
      <c r="T20" s="18" t="str">
        <f t="shared" si="3"/>
        <v>CurrentMoistureContent</v>
      </c>
      <c r="U20" s="19">
        <f>IF(V20="",VLOOKUP(U$15,CropCoefficients!$K$3:$AF$78,'NBalance Test'!$Q20,FALSE),V20)</f>
        <v>77.7</v>
      </c>
      <c r="V20" s="43"/>
    </row>
    <row r="21" spans="1:22" ht="15.75" thickBot="1">
      <c r="A21" s="28">
        <v>44948</v>
      </c>
      <c r="B21" s="46">
        <v>91.256518002355278</v>
      </c>
      <c r="C21" s="46">
        <v>0</v>
      </c>
      <c r="D21" s="46">
        <v>0.52855492587450403</v>
      </c>
      <c r="E21" s="47">
        <v>1.0536854307929175</v>
      </c>
      <c r="F21" s="46">
        <v>0</v>
      </c>
      <c r="G21" s="46"/>
      <c r="H21" s="46"/>
      <c r="I21" s="46"/>
      <c r="J21" s="46"/>
      <c r="K21" s="46"/>
      <c r="L21" s="46"/>
      <c r="N21" s="26">
        <f t="shared" si="1"/>
        <v>44947</v>
      </c>
      <c r="O21">
        <v>5.2802002140493496</v>
      </c>
      <c r="R21" t="str">
        <f t="shared" si="4"/>
        <v>Current</v>
      </c>
      <c r="S21" t="s">
        <v>261</v>
      </c>
      <c r="T21" s="18" t="str">
        <f t="shared" si="3"/>
        <v>CurrentEstablishDate</v>
      </c>
      <c r="U21" s="39">
        <f>V21</f>
        <v>44941</v>
      </c>
      <c r="V21" s="44">
        <v>44941</v>
      </c>
    </row>
    <row r="22" spans="1:22" ht="15.75" thickBot="1">
      <c r="A22" s="28">
        <v>44949</v>
      </c>
      <c r="B22" s="46">
        <v>92.715124818853155</v>
      </c>
      <c r="C22" s="46">
        <v>0</v>
      </c>
      <c r="D22" s="46">
        <v>0.48267432440877189</v>
      </c>
      <c r="E22" s="47">
        <v>0.97593249208910249</v>
      </c>
      <c r="F22" s="46">
        <v>0</v>
      </c>
      <c r="G22" s="46"/>
      <c r="H22" s="46"/>
      <c r="I22" s="46"/>
      <c r="J22" s="46"/>
      <c r="K22" s="46"/>
      <c r="L22" s="46"/>
      <c r="N22" s="26">
        <f t="shared" si="1"/>
        <v>44948</v>
      </c>
      <c r="O22">
        <v>14.049139077238873</v>
      </c>
      <c r="Q22">
        <v>3</v>
      </c>
      <c r="R22" t="str">
        <f t="shared" si="4"/>
        <v>Current</v>
      </c>
      <c r="S22" t="s">
        <v>262</v>
      </c>
      <c r="T22" s="18" t="str">
        <f t="shared" si="3"/>
        <v>CurrentEstablishStage</v>
      </c>
      <c r="U22" s="19" t="str">
        <f>IF(V22="",VLOOKUP(U$15,CropCoefficients!$K$3:$AF$78,'NBalance Test'!$Q22,FALSE),V22)</f>
        <v>Seedling</v>
      </c>
      <c r="V22" s="43" t="s">
        <v>123</v>
      </c>
    </row>
    <row r="23" spans="1:22" ht="15.75" thickBot="1">
      <c r="A23" s="28">
        <v>44950</v>
      </c>
      <c r="B23" s="46">
        <v>94.775347464125986</v>
      </c>
      <c r="C23" s="46">
        <v>0</v>
      </c>
      <c r="D23" s="46">
        <v>0.67579645410714384</v>
      </c>
      <c r="E23" s="47">
        <v>1.3844261911656974</v>
      </c>
      <c r="F23" s="46">
        <v>0</v>
      </c>
      <c r="G23" s="46"/>
      <c r="H23" s="46"/>
      <c r="I23" s="46"/>
      <c r="J23" s="46"/>
      <c r="K23" s="46"/>
      <c r="L23" s="46"/>
      <c r="N23" s="26">
        <f t="shared" si="1"/>
        <v>44949</v>
      </c>
      <c r="O23">
        <v>13.012433227854736</v>
      </c>
      <c r="R23" t="str">
        <f t="shared" si="4"/>
        <v>Current</v>
      </c>
      <c r="S23" t="s">
        <v>263</v>
      </c>
      <c r="T23" s="18" t="str">
        <f t="shared" si="3"/>
        <v>CurrentHarvestDate</v>
      </c>
      <c r="U23" s="39">
        <f>V23</f>
        <v>44947</v>
      </c>
      <c r="V23" s="44">
        <v>44947</v>
      </c>
    </row>
    <row r="24" spans="1:22">
      <c r="A24" s="28">
        <v>44951</v>
      </c>
      <c r="B24" s="46">
        <v>96.106065575386566</v>
      </c>
      <c r="C24" s="46">
        <v>0</v>
      </c>
      <c r="D24" s="46">
        <v>0.43105618542295632</v>
      </c>
      <c r="E24" s="47">
        <v>0.89966192583761262</v>
      </c>
      <c r="F24" s="46">
        <v>0</v>
      </c>
      <c r="G24" s="46"/>
      <c r="H24" s="46"/>
      <c r="I24" s="46"/>
      <c r="J24" s="46"/>
      <c r="K24" s="46"/>
      <c r="L24" s="46"/>
      <c r="N24" s="26">
        <f t="shared" si="1"/>
        <v>44950</v>
      </c>
      <c r="O24">
        <v>18.45901588220935</v>
      </c>
      <c r="Q24">
        <v>5</v>
      </c>
      <c r="R24" t="str">
        <f t="shared" si="4"/>
        <v>Current</v>
      </c>
      <c r="S24" t="s">
        <v>264</v>
      </c>
      <c r="T24" s="18" t="str">
        <f t="shared" si="3"/>
        <v>CurrentHarvestStage</v>
      </c>
      <c r="U24" s="19" t="str">
        <f>IF(V24="",VLOOKUP(U$3,CropCoefficients!$K$3:$AF$78,'NBalance Test'!$Q24,FALSE),V24)</f>
        <v>Vegetative</v>
      </c>
      <c r="V24" s="43" t="s">
        <v>63</v>
      </c>
    </row>
    <row r="25" spans="1:22">
      <c r="A25" s="28">
        <v>44952</v>
      </c>
      <c r="B25" s="46">
        <v>94.383070982654488</v>
      </c>
      <c r="C25" s="46">
        <v>3.3685338546165302</v>
      </c>
      <c r="D25" s="46">
        <v>0.52869572718576785</v>
      </c>
      <c r="E25" s="47">
        <v>1.1168435346986774</v>
      </c>
      <c r="F25" s="46">
        <v>0</v>
      </c>
      <c r="G25" s="46"/>
      <c r="H25" s="46"/>
      <c r="I25" s="46"/>
      <c r="J25" s="46"/>
      <c r="K25" s="46"/>
      <c r="L25" s="46"/>
      <c r="N25" s="26">
        <f t="shared" si="1"/>
        <v>44951</v>
      </c>
      <c r="O25">
        <v>11.995492344501493</v>
      </c>
      <c r="R25" t="str">
        <f t="shared" si="4"/>
        <v>Current</v>
      </c>
      <c r="S25" t="s">
        <v>265</v>
      </c>
      <c r="T25" s="18" t="str">
        <f t="shared" si="3"/>
        <v>CurrentResidueTreatment</v>
      </c>
      <c r="U25" s="19" t="str">
        <f>IF(V25="",AC2,V25)</f>
        <v>Incorporated</v>
      </c>
      <c r="V25" s="43" t="s">
        <v>252</v>
      </c>
    </row>
    <row r="26" spans="1:22" ht="15.75" thickBot="1">
      <c r="A26" s="28">
        <v>44953</v>
      </c>
      <c r="B26" s="46">
        <v>91.814721527882966</v>
      </c>
      <c r="C26" s="46">
        <v>3.7338784334915598</v>
      </c>
      <c r="D26" s="46">
        <v>0.37067016897185506</v>
      </c>
      <c r="E26" s="47">
        <v>0.79485880974816758</v>
      </c>
      <c r="F26" s="46">
        <v>0</v>
      </c>
      <c r="G26" s="46"/>
      <c r="H26" s="46"/>
      <c r="I26" s="46"/>
      <c r="J26" s="46"/>
      <c r="K26" s="46"/>
      <c r="L26" s="46"/>
      <c r="N26" s="26">
        <f t="shared" si="1"/>
        <v>44952</v>
      </c>
      <c r="O26">
        <v>14.89124712931573</v>
      </c>
      <c r="R26" t="str">
        <f t="shared" si="4"/>
        <v>Current</v>
      </c>
      <c r="S26" t="s">
        <v>266</v>
      </c>
      <c r="T26" s="23" t="str">
        <f t="shared" si="3"/>
        <v>CurrentEstablishN</v>
      </c>
      <c r="U26" s="24">
        <f>IF(V26="",0,V26)</f>
        <v>10</v>
      </c>
      <c r="V26" s="43">
        <v>10</v>
      </c>
    </row>
    <row r="27" spans="1:22" ht="15.75" thickBot="1">
      <c r="A27" s="28">
        <v>44954</v>
      </c>
      <c r="B27" s="46">
        <v>83.545916873259642</v>
      </c>
      <c r="C27" s="46">
        <v>10.2509561270017</v>
      </c>
      <c r="D27" s="46">
        <v>0.6258069619984975</v>
      </c>
      <c r="E27" s="47">
        <v>1.3563445103798701</v>
      </c>
      <c r="F27" s="46">
        <v>0</v>
      </c>
      <c r="G27" s="46"/>
      <c r="H27" s="46"/>
      <c r="I27" s="46"/>
      <c r="J27" s="46"/>
      <c r="K27" s="46"/>
      <c r="L27" s="46"/>
      <c r="N27" s="26">
        <f t="shared" si="1"/>
        <v>44953</v>
      </c>
      <c r="O27">
        <v>10.598117463308858</v>
      </c>
      <c r="R27" t="s">
        <v>274</v>
      </c>
      <c r="S27" t="s">
        <v>270</v>
      </c>
      <c r="T27" s="29" t="str">
        <f>R27&amp;S27</f>
        <v>FollowingCropName</v>
      </c>
      <c r="U27" s="30" t="str">
        <f>V27</f>
        <v>Oat Grain General</v>
      </c>
      <c r="V27" s="45" t="s">
        <v>279</v>
      </c>
    </row>
    <row r="28" spans="1:22">
      <c r="A28" s="28">
        <v>44955</v>
      </c>
      <c r="B28" s="46">
        <v>71.87958365502007</v>
      </c>
      <c r="C28" s="46">
        <v>13.278303362827801</v>
      </c>
      <c r="D28" s="46">
        <v>0.50259875777030427</v>
      </c>
      <c r="E28" s="47">
        <v>1.1093713868179351</v>
      </c>
      <c r="F28" s="46">
        <v>0</v>
      </c>
      <c r="G28" s="46"/>
      <c r="H28" s="46"/>
      <c r="I28" s="46"/>
      <c r="J28" s="46"/>
      <c r="K28" s="46"/>
      <c r="L28" s="46"/>
      <c r="N28" s="26">
        <f t="shared" si="1"/>
        <v>44954</v>
      </c>
      <c r="O28">
        <v>18.08459347173163</v>
      </c>
      <c r="Q28">
        <v>7</v>
      </c>
      <c r="R28" t="str">
        <f>R27</f>
        <v>Following</v>
      </c>
      <c r="S28" t="s">
        <v>256</v>
      </c>
      <c r="T28" s="31" t="str">
        <f t="shared" ref="T28:T38" si="5">R28&amp;S28</f>
        <v>FollowingSaleableYield</v>
      </c>
      <c r="U28" s="32">
        <f>IF(V28="",VLOOKUP(U$27,CropCoefficients!$K$3:$AF$78,'NBalance Test'!$Q28,FALSE),V28)</f>
        <v>6</v>
      </c>
      <c r="V28" s="43"/>
    </row>
    <row r="29" spans="1:22">
      <c r="A29" s="28">
        <v>44956</v>
      </c>
      <c r="B29" s="46">
        <v>51.212398366052582</v>
      </c>
      <c r="C29" s="46">
        <v>22.612540590591902</v>
      </c>
      <c r="D29" s="46">
        <v>0.60034238240163151</v>
      </c>
      <c r="E29" s="47">
        <v>1.3450129192227751</v>
      </c>
      <c r="F29" s="46">
        <v>0</v>
      </c>
      <c r="G29" s="46"/>
      <c r="H29" s="46"/>
      <c r="I29" s="46"/>
      <c r="J29" s="46"/>
      <c r="K29" s="46"/>
      <c r="L29" s="46"/>
      <c r="N29" s="26">
        <f t="shared" si="1"/>
        <v>44955</v>
      </c>
      <c r="O29">
        <v>14.79161849090584</v>
      </c>
      <c r="Q29">
        <v>8</v>
      </c>
      <c r="R29" t="str">
        <f t="shared" ref="R29:R38" si="6">R28</f>
        <v>Following</v>
      </c>
      <c r="S29" t="s">
        <v>257</v>
      </c>
      <c r="T29" s="31" t="str">
        <f t="shared" si="5"/>
        <v>FollowingUnits</v>
      </c>
      <c r="U29" s="32" t="str">
        <f>IF(V29="",VLOOKUP(U$27,CropCoefficients!$K$3:$AF$78,'NBalance Test'!$Q29,FALSE),V29)</f>
        <v>t/ha</v>
      </c>
      <c r="V29" s="43"/>
    </row>
    <row r="30" spans="1:22">
      <c r="A30" s="28">
        <v>44957</v>
      </c>
      <c r="B30" s="46">
        <v>28.65771678885821</v>
      </c>
      <c r="C30" s="46">
        <v>24.289568708652101</v>
      </c>
      <c r="D30" s="46">
        <v>0.52871593175566423</v>
      </c>
      <c r="E30" s="47">
        <v>1.2061711997020577</v>
      </c>
      <c r="F30" s="46">
        <v>0</v>
      </c>
      <c r="G30" s="46"/>
      <c r="H30" s="46"/>
      <c r="I30" s="46"/>
      <c r="J30" s="46"/>
      <c r="K30" s="46"/>
      <c r="L30" s="46"/>
      <c r="N30" s="26">
        <f t="shared" si="1"/>
        <v>44956</v>
      </c>
      <c r="O30">
        <v>17.933505589637022</v>
      </c>
      <c r="Q30">
        <v>12</v>
      </c>
      <c r="R30" t="str">
        <f t="shared" si="6"/>
        <v>Following</v>
      </c>
      <c r="S30" t="s">
        <v>258</v>
      </c>
      <c r="T30" s="31" t="str">
        <f t="shared" si="5"/>
        <v>FollowingFieldLoss</v>
      </c>
      <c r="U30" s="32">
        <f>IF(V30="",VLOOKUP(U$27,CropCoefficients!$K$3:$AF$78,'NBalance Test'!$Q30,FALSE),V30)</f>
        <v>0</v>
      </c>
      <c r="V30" s="43"/>
    </row>
    <row r="31" spans="1:22">
      <c r="A31" s="28">
        <v>44958</v>
      </c>
      <c r="B31" s="46">
        <v>0.84438450341001214</v>
      </c>
      <c r="C31" s="46">
        <v>30.0492178787513</v>
      </c>
      <c r="D31" s="46">
        <v>0.67374151691847162</v>
      </c>
      <c r="E31" s="47">
        <v>1.5621440763846</v>
      </c>
      <c r="F31" s="46">
        <v>0</v>
      </c>
      <c r="G31" s="46"/>
      <c r="H31" s="46"/>
      <c r="I31" s="46"/>
      <c r="J31" s="46"/>
      <c r="K31" s="46"/>
      <c r="L31" s="46"/>
      <c r="N31" s="26">
        <f t="shared" si="1"/>
        <v>44957</v>
      </c>
      <c r="O31">
        <v>16.082282662694066</v>
      </c>
      <c r="Q31">
        <v>11</v>
      </c>
      <c r="R31" t="str">
        <f t="shared" si="6"/>
        <v>Following</v>
      </c>
      <c r="S31" t="s">
        <v>259</v>
      </c>
      <c r="T31" s="31" t="str">
        <f t="shared" si="5"/>
        <v>FollowingDressingLoss</v>
      </c>
      <c r="U31" s="32">
        <f>IF(V31="",VLOOKUP(U$27,CropCoefficients!$K$3:$AF$78,'NBalance Test'!$Q31,FALSE),V31)</f>
        <v>0</v>
      </c>
      <c r="V31" s="43"/>
    </row>
    <row r="32" spans="1:22" ht="15.75" thickBot="1">
      <c r="A32" s="28">
        <v>44959</v>
      </c>
      <c r="B32" s="46">
        <v>-13.176879900839495</v>
      </c>
      <c r="C32" s="46">
        <v>15.4900614607009</v>
      </c>
      <c r="D32" s="46">
        <v>0.43611256825499228</v>
      </c>
      <c r="E32" s="46">
        <v>1.0326844881963526</v>
      </c>
      <c r="F32" s="46">
        <v>0</v>
      </c>
      <c r="G32" s="46"/>
      <c r="H32" s="46"/>
      <c r="I32" s="46"/>
      <c r="J32" s="46"/>
      <c r="K32" s="46"/>
      <c r="L32" s="46"/>
      <c r="N32" s="26">
        <f t="shared" si="1"/>
        <v>44958</v>
      </c>
      <c r="O32">
        <v>20.828587685127982</v>
      </c>
      <c r="Q32">
        <v>15</v>
      </c>
      <c r="R32" t="str">
        <f t="shared" si="6"/>
        <v>Following</v>
      </c>
      <c r="S32" t="s">
        <v>260</v>
      </c>
      <c r="T32" s="31" t="str">
        <f t="shared" si="5"/>
        <v>FollowingMoistureContent</v>
      </c>
      <c r="U32" s="32">
        <f>IF(V32="",VLOOKUP(U$27,CropCoefficients!$K$3:$AF$78,'NBalance Test'!$Q32,FALSE),V32)</f>
        <v>13</v>
      </c>
      <c r="V32" s="43"/>
    </row>
    <row r="33" spans="1:22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E33" s="46" t="e">
        <v>#N/A</v>
      </c>
      <c r="F33" s="46" t="e">
        <v>#N/A</v>
      </c>
      <c r="G33" s="46"/>
      <c r="H33" s="46"/>
      <c r="I33" s="46"/>
      <c r="J33" s="46"/>
      <c r="K33" s="46"/>
      <c r="L33" s="46"/>
      <c r="N33" s="26">
        <f t="shared" si="1"/>
        <v>44959</v>
      </c>
      <c r="O33">
        <v>13.76912650928467</v>
      </c>
      <c r="R33" t="str">
        <f t="shared" si="6"/>
        <v>Following</v>
      </c>
      <c r="S33" t="s">
        <v>261</v>
      </c>
      <c r="T33" s="31" t="str">
        <f t="shared" si="5"/>
        <v>FollowingEstablishDate</v>
      </c>
      <c r="U33" s="33">
        <f>V33</f>
        <v>44951</v>
      </c>
      <c r="V33" s="44">
        <v>44951</v>
      </c>
    </row>
    <row r="34" spans="1:22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E34" s="46" t="e">
        <v>#N/A</v>
      </c>
      <c r="F34" s="46" t="e">
        <v>#N/A</v>
      </c>
      <c r="G34" s="46"/>
      <c r="H34" s="46"/>
      <c r="I34" s="46"/>
      <c r="J34" s="46"/>
      <c r="K34" s="46"/>
      <c r="L34" s="46"/>
      <c r="N34" s="26">
        <f t="shared" si="1"/>
        <v>44960</v>
      </c>
      <c r="O34">
        <v>23.549644512826927</v>
      </c>
      <c r="Q34">
        <v>3</v>
      </c>
      <c r="R34" t="str">
        <f t="shared" si="6"/>
        <v>Following</v>
      </c>
      <c r="S34" t="s">
        <v>262</v>
      </c>
      <c r="T34" s="31" t="str">
        <f t="shared" si="5"/>
        <v>FollowingEstablishStage</v>
      </c>
      <c r="U34" s="32" t="str">
        <f>IF(V34="",VLOOKUP(U$27,CropCoefficients!$K$3:$AF$78,'NBalance Test'!$Q34,FALSE),V34)</f>
        <v>Seed</v>
      </c>
      <c r="V34" s="43"/>
    </row>
    <row r="35" spans="1:22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E35" s="46" t="e">
        <v>#N/A</v>
      </c>
      <c r="F35" s="46" t="e">
        <v>#N/A</v>
      </c>
      <c r="G35" s="46"/>
      <c r="H35" s="46"/>
      <c r="I35" s="46"/>
      <c r="J35" s="46"/>
      <c r="K35" s="46"/>
      <c r="L35" s="46"/>
      <c r="R35" t="str">
        <f t="shared" si="6"/>
        <v>Following</v>
      </c>
      <c r="S35" t="s">
        <v>263</v>
      </c>
      <c r="T35" s="31" t="str">
        <f t="shared" si="5"/>
        <v>FollowingHarvestDate</v>
      </c>
      <c r="U35" s="33">
        <f>V35</f>
        <v>44959</v>
      </c>
      <c r="V35" s="44">
        <f>N33</f>
        <v>44959</v>
      </c>
    </row>
    <row r="36" spans="1:22">
      <c r="A36" s="28" t="e">
        <v>#N/A</v>
      </c>
      <c r="B36" s="46" t="e">
        <v>#N/A</v>
      </c>
      <c r="C36" s="46" t="e">
        <v>#N/A</v>
      </c>
      <c r="D36" s="46" t="e">
        <v>#N/A</v>
      </c>
      <c r="E36" s="46" t="e">
        <v>#N/A</v>
      </c>
      <c r="F36" s="46" t="e">
        <v>#N/A</v>
      </c>
      <c r="G36" s="46"/>
      <c r="H36" s="46"/>
      <c r="I36" s="46"/>
      <c r="J36" s="46"/>
      <c r="K36" s="46"/>
      <c r="L36" s="46"/>
      <c r="Q36">
        <v>5</v>
      </c>
      <c r="R36" t="str">
        <f t="shared" si="6"/>
        <v>Following</v>
      </c>
      <c r="S36" t="s">
        <v>264</v>
      </c>
      <c r="T36" s="31" t="str">
        <f t="shared" si="5"/>
        <v>FollowingHarvestStage</v>
      </c>
      <c r="U36" s="32" t="str">
        <f>IF(V36="",VLOOKUP(U$3,CropCoefficients!$K$3:$AF$78,'NBalance Test'!$Q36,FALSE),V36)</f>
        <v>EarlyReproductive</v>
      </c>
      <c r="V36" s="43"/>
    </row>
    <row r="37" spans="1:22">
      <c r="A37" s="28" t="e">
        <v>#N/A</v>
      </c>
      <c r="B37" s="46" t="e">
        <v>#N/A</v>
      </c>
      <c r="C37" s="46" t="e">
        <v>#N/A</v>
      </c>
      <c r="D37" s="46" t="e">
        <v>#N/A</v>
      </c>
      <c r="E37" s="46" t="e">
        <v>#N/A</v>
      </c>
      <c r="F37" s="46" t="e">
        <v>#N/A</v>
      </c>
      <c r="G37" s="46"/>
      <c r="H37" s="46"/>
      <c r="I37" s="46"/>
      <c r="J37" s="46"/>
      <c r="K37" s="46"/>
      <c r="L37" s="46"/>
      <c r="R37" t="str">
        <f t="shared" si="6"/>
        <v>Following</v>
      </c>
      <c r="S37" t="s">
        <v>265</v>
      </c>
      <c r="T37" s="31" t="str">
        <f t="shared" si="5"/>
        <v>FollowingResidueTreatment</v>
      </c>
      <c r="U37" s="32" t="str">
        <f>IF(V37="",AC2,V37)</f>
        <v>None</v>
      </c>
      <c r="V37" s="43"/>
    </row>
    <row r="38" spans="1:22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E38" s="46" t="e">
        <v>#N/A</v>
      </c>
      <c r="F38" s="46" t="e">
        <v>#N/A</v>
      </c>
      <c r="G38" s="46"/>
      <c r="H38" s="46"/>
      <c r="I38" s="46"/>
      <c r="J38" s="46"/>
      <c r="K38" s="46"/>
      <c r="L38" s="46"/>
      <c r="R38" t="str">
        <f t="shared" si="6"/>
        <v>Following</v>
      </c>
      <c r="S38" t="s">
        <v>266</v>
      </c>
      <c r="T38" s="34" t="str">
        <f t="shared" si="5"/>
        <v>FollowingEstablishN</v>
      </c>
      <c r="U38" s="35">
        <f>IF(V38="",0,V38)</f>
        <v>0</v>
      </c>
      <c r="V38" s="43"/>
    </row>
    <row r="39" spans="1:22">
      <c r="A39" s="28" t="e">
        <v>#N/A</v>
      </c>
      <c r="B39" s="46" t="e">
        <v>#N/A</v>
      </c>
      <c r="C39" s="46" t="e">
        <v>#N/A</v>
      </c>
      <c r="D39" s="46" t="e">
        <v>#N/A</v>
      </c>
      <c r="E39" s="46" t="e">
        <v>#N/A</v>
      </c>
      <c r="F39" s="46" t="e">
        <v>#N/A</v>
      </c>
      <c r="G39" s="46"/>
      <c r="H39" s="46"/>
      <c r="I39" s="46"/>
      <c r="J39" s="46"/>
      <c r="K39" s="46"/>
      <c r="L39" s="46"/>
      <c r="M39" s="27"/>
      <c r="T39" t="s">
        <v>281</v>
      </c>
      <c r="U39">
        <v>15</v>
      </c>
    </row>
    <row r="40" spans="1:22">
      <c r="A40" s="28" t="e">
        <v>#N/A</v>
      </c>
      <c r="B40" s="46" t="e">
        <v>#N/A</v>
      </c>
      <c r="C40" s="46" t="e">
        <v>#N/A</v>
      </c>
      <c r="D40" s="46" t="e">
        <v>#N/A</v>
      </c>
      <c r="E40" s="46" t="e">
        <v>#N/A</v>
      </c>
      <c r="F40" s="46" t="e">
        <v>#N/A</v>
      </c>
      <c r="G40" s="46"/>
      <c r="H40" s="46"/>
      <c r="I40" s="46"/>
      <c r="J40" s="46"/>
      <c r="K40" s="46"/>
      <c r="L40" s="46"/>
      <c r="T40" t="s">
        <v>282</v>
      </c>
      <c r="U40">
        <v>30</v>
      </c>
    </row>
    <row r="41" spans="1:22">
      <c r="A41" s="28" t="e">
        <v>#N/A</v>
      </c>
      <c r="B41" s="46" t="e">
        <v>#N/A</v>
      </c>
      <c r="C41" s="46" t="e">
        <v>#N/A</v>
      </c>
      <c r="D41" s="46" t="e">
        <v>#N/A</v>
      </c>
      <c r="E41" s="46" t="e">
        <v>#N/A</v>
      </c>
      <c r="F41" s="46" t="e">
        <v>#N/A</v>
      </c>
      <c r="G41" s="46"/>
      <c r="H41" s="46"/>
      <c r="I41" s="46"/>
      <c r="J41" s="46"/>
      <c r="K41" s="46"/>
      <c r="L41" s="46"/>
      <c r="T41" t="s">
        <v>283</v>
      </c>
      <c r="U41">
        <v>80</v>
      </c>
    </row>
    <row r="42" spans="1:22">
      <c r="A42" s="28" t="e">
        <v>#N/A</v>
      </c>
      <c r="B42" s="46" t="e">
        <v>#N/A</v>
      </c>
      <c r="C42" s="46" t="e">
        <v>#N/A</v>
      </c>
      <c r="D42" s="46" t="e">
        <v>#N/A</v>
      </c>
      <c r="E42" s="46" t="e">
        <v>#N/A</v>
      </c>
      <c r="F42" s="46" t="e">
        <v>#N/A</v>
      </c>
      <c r="G42" s="46"/>
      <c r="H42" s="46"/>
      <c r="I42" s="46"/>
      <c r="J42" s="46"/>
      <c r="K42" s="46"/>
      <c r="L42" s="46"/>
      <c r="T42" t="s">
        <v>284</v>
      </c>
      <c r="U42">
        <v>3</v>
      </c>
    </row>
    <row r="43" spans="1:22">
      <c r="A43" s="28" t="e">
        <v>#N/A</v>
      </c>
      <c r="B43" s="46" t="e">
        <v>#N/A</v>
      </c>
      <c r="C43" s="46" t="e">
        <v>#N/A</v>
      </c>
      <c r="D43" s="46" t="e">
        <v>#N/A</v>
      </c>
      <c r="E43" s="46" t="e">
        <v>#N/A</v>
      </c>
      <c r="F43" s="46" t="e">
        <v>#N/A</v>
      </c>
      <c r="G43" s="46"/>
      <c r="H43" s="46"/>
      <c r="I43" s="46"/>
      <c r="J43" s="46"/>
      <c r="K43" s="46"/>
      <c r="L43" s="46"/>
      <c r="T43" t="s">
        <v>266</v>
      </c>
      <c r="U43">
        <v>37</v>
      </c>
    </row>
    <row r="44" spans="1:22">
      <c r="A44" s="28" t="e">
        <v>#N/A</v>
      </c>
      <c r="B44" s="46" t="e">
        <v>#N/A</v>
      </c>
      <c r="C44" s="46" t="e">
        <v>#N/A</v>
      </c>
      <c r="D44" s="46" t="e">
        <v>#N/A</v>
      </c>
      <c r="E44" s="46" t="e">
        <v>#N/A</v>
      </c>
      <c r="F44" s="46" t="e">
        <v>#N/A</v>
      </c>
      <c r="G44" s="46"/>
      <c r="H44" s="46"/>
      <c r="I44" s="46"/>
      <c r="J44" s="46"/>
      <c r="K44" s="46"/>
      <c r="L44" s="46"/>
      <c r="T44" t="s">
        <v>285</v>
      </c>
      <c r="U44">
        <v>23</v>
      </c>
    </row>
    <row r="45" spans="1:22">
      <c r="A45" s="28" t="e">
        <v>#N/A</v>
      </c>
      <c r="B45" s="46" t="e">
        <v>#N/A</v>
      </c>
      <c r="C45" s="46" t="e">
        <v>#N/A</v>
      </c>
      <c r="D45" s="46" t="e">
        <v>#N/A</v>
      </c>
      <c r="E45" s="46" t="e">
        <v>#N/A</v>
      </c>
      <c r="F45" s="46" t="e">
        <v>#N/A</v>
      </c>
      <c r="G45" s="46"/>
      <c r="H45" s="46"/>
      <c r="I45" s="46"/>
      <c r="J45" s="46"/>
      <c r="K45" s="46"/>
      <c r="L45" s="46"/>
    </row>
    <row r="46" spans="1:22">
      <c r="A46" s="28" t="e">
        <v>#N/A</v>
      </c>
      <c r="B46" s="46" t="e">
        <v>#N/A</v>
      </c>
      <c r="C46" s="46" t="e">
        <v>#N/A</v>
      </c>
      <c r="D46" s="46" t="e">
        <v>#N/A</v>
      </c>
      <c r="E46" s="46" t="e">
        <v>#N/A</v>
      </c>
      <c r="F46" s="46" t="e">
        <v>#N/A</v>
      </c>
      <c r="G46" s="46"/>
      <c r="H46" s="46"/>
      <c r="I46" s="46"/>
      <c r="J46" s="46"/>
      <c r="K46" s="46"/>
      <c r="L46" s="46"/>
    </row>
    <row r="47" spans="1:22">
      <c r="A47" s="28" t="e">
        <v>#N/A</v>
      </c>
      <c r="B47" s="46" t="e">
        <v>#N/A</v>
      </c>
      <c r="C47" s="46" t="e">
        <v>#N/A</v>
      </c>
      <c r="D47" s="46" t="e">
        <v>#N/A</v>
      </c>
      <c r="E47" s="46" t="e">
        <v>#N/A</v>
      </c>
      <c r="F47" s="46" t="e">
        <v>#N/A</v>
      </c>
      <c r="G47" s="46"/>
      <c r="H47" s="46"/>
      <c r="I47" s="46"/>
      <c r="J47" s="46"/>
      <c r="K47" s="46"/>
      <c r="L47" s="46"/>
    </row>
    <row r="48" spans="1:22">
      <c r="A48" s="28" t="e">
        <v>#N/A</v>
      </c>
      <c r="B48" s="46" t="e">
        <v>#N/A</v>
      </c>
      <c r="C48" s="46" t="e">
        <v>#N/A</v>
      </c>
      <c r="D48" s="46" t="e">
        <v>#N/A</v>
      </c>
      <c r="E48" s="46" t="e">
        <v>#N/A</v>
      </c>
      <c r="F48" s="46" t="e">
        <v>#N/A</v>
      </c>
      <c r="G48" s="46"/>
      <c r="H48" s="46"/>
      <c r="I48" s="46"/>
      <c r="J48" s="46"/>
      <c r="K48" s="46"/>
      <c r="L48" s="46"/>
    </row>
    <row r="49" spans="1:12">
      <c r="A49" s="28" t="e">
        <v>#N/A</v>
      </c>
      <c r="B49" s="46" t="e">
        <v>#N/A</v>
      </c>
      <c r="C49" s="46" t="e">
        <v>#N/A</v>
      </c>
      <c r="D49" s="46" t="e">
        <v>#N/A</v>
      </c>
      <c r="E49" s="46" t="e">
        <v>#N/A</v>
      </c>
      <c r="F49" s="46" t="e">
        <v>#N/A</v>
      </c>
      <c r="G49" s="46"/>
      <c r="H49" s="46"/>
      <c r="I49" s="46"/>
      <c r="J49" s="46"/>
      <c r="K49" s="46"/>
      <c r="L49" s="46"/>
    </row>
    <row r="50" spans="1:12">
      <c r="A50" s="28" t="e">
        <v>#N/A</v>
      </c>
      <c r="B50" s="46" t="e">
        <v>#N/A</v>
      </c>
      <c r="C50" s="46" t="e">
        <v>#N/A</v>
      </c>
      <c r="D50" s="46" t="e">
        <v>#N/A</v>
      </c>
      <c r="E50" s="46" t="e">
        <v>#N/A</v>
      </c>
      <c r="F50" s="46" t="e">
        <v>#N/A</v>
      </c>
      <c r="G50" s="46"/>
      <c r="H50" s="46"/>
      <c r="I50" s="46"/>
      <c r="J50" s="46"/>
      <c r="K50" s="46"/>
      <c r="L50" s="46"/>
    </row>
    <row r="51" spans="1:12">
      <c r="A51" s="28" t="e">
        <v>#N/A</v>
      </c>
      <c r="B51" s="46" t="e">
        <v>#N/A</v>
      </c>
      <c r="C51" s="46" t="e">
        <v>#N/A</v>
      </c>
      <c r="D51" s="46" t="e">
        <v>#N/A</v>
      </c>
      <c r="E51" s="46" t="e">
        <v>#N/A</v>
      </c>
      <c r="F51" s="46" t="e">
        <v>#N/A</v>
      </c>
      <c r="G51" s="46"/>
      <c r="H51" s="46"/>
      <c r="I51" s="46"/>
      <c r="J51" s="46"/>
      <c r="K51" s="46"/>
      <c r="L51" s="46"/>
    </row>
    <row r="52" spans="1:12">
      <c r="A52" s="28" t="e">
        <v>#N/A</v>
      </c>
      <c r="B52" s="46" t="e">
        <v>#N/A</v>
      </c>
      <c r="C52" s="46" t="e">
        <v>#N/A</v>
      </c>
      <c r="D52" s="46" t="e">
        <v>#N/A</v>
      </c>
      <c r="E52" s="46" t="e">
        <v>#N/A</v>
      </c>
      <c r="F52" s="46" t="e">
        <v>#N/A</v>
      </c>
      <c r="G52" s="46"/>
      <c r="H52" s="46"/>
      <c r="I52" s="46"/>
      <c r="J52" s="46"/>
      <c r="K52" s="46"/>
      <c r="L52" s="46"/>
    </row>
    <row r="53" spans="1:12">
      <c r="A53" s="28" t="e">
        <v>#N/A</v>
      </c>
      <c r="B53" s="46" t="e">
        <v>#N/A</v>
      </c>
      <c r="C53" s="46" t="e">
        <v>#N/A</v>
      </c>
      <c r="D53" s="46" t="e">
        <v>#N/A</v>
      </c>
      <c r="E53" s="46" t="e">
        <v>#N/A</v>
      </c>
      <c r="F53" s="46" t="e">
        <v>#N/A</v>
      </c>
      <c r="G53" s="46"/>
      <c r="H53" s="46"/>
      <c r="I53" s="46"/>
      <c r="J53" s="46"/>
      <c r="K53" s="46"/>
      <c r="L53" s="46"/>
    </row>
    <row r="54" spans="1:12">
      <c r="A54" s="28" t="e">
        <v>#N/A</v>
      </c>
      <c r="B54" s="46" t="e">
        <v>#N/A</v>
      </c>
      <c r="C54" s="46" t="e">
        <v>#N/A</v>
      </c>
      <c r="D54" s="46" t="e">
        <v>#N/A</v>
      </c>
      <c r="E54" s="46" t="e">
        <v>#N/A</v>
      </c>
      <c r="F54" s="46" t="e">
        <v>#N/A</v>
      </c>
      <c r="G54" s="46"/>
      <c r="H54" s="46"/>
      <c r="I54" s="46"/>
      <c r="J54" s="46"/>
      <c r="K54" s="46"/>
      <c r="L54" s="46"/>
    </row>
    <row r="55" spans="1:12">
      <c r="A55" s="28" t="e">
        <v>#N/A</v>
      </c>
      <c r="B55" s="46" t="e">
        <v>#N/A</v>
      </c>
      <c r="C55" s="46" t="e">
        <v>#N/A</v>
      </c>
      <c r="D55" s="46" t="e">
        <v>#N/A</v>
      </c>
      <c r="E55" s="46" t="e">
        <v>#N/A</v>
      </c>
      <c r="F55" s="46" t="e">
        <v>#N/A</v>
      </c>
      <c r="G55" s="46"/>
      <c r="H55" s="46"/>
      <c r="I55" s="46"/>
      <c r="J55" s="46"/>
      <c r="K55" s="46"/>
      <c r="L55" s="46"/>
    </row>
    <row r="56" spans="1:12">
      <c r="A56" s="28" t="e">
        <v>#N/A</v>
      </c>
      <c r="B56" s="46" t="e">
        <v>#N/A</v>
      </c>
      <c r="C56" s="46" t="e">
        <v>#N/A</v>
      </c>
      <c r="D56" s="46" t="e">
        <v>#N/A</v>
      </c>
      <c r="E56" s="46" t="e">
        <v>#N/A</v>
      </c>
      <c r="F56" s="46" t="e">
        <v>#N/A</v>
      </c>
      <c r="G56" s="46"/>
      <c r="H56" s="46"/>
      <c r="I56" s="46"/>
      <c r="J56" s="46"/>
      <c r="K56" s="46"/>
      <c r="L56" s="46"/>
    </row>
    <row r="57" spans="1:12">
      <c r="A57" s="28" t="e">
        <v>#N/A</v>
      </c>
      <c r="B57" s="46" t="e">
        <v>#N/A</v>
      </c>
      <c r="C57" s="46" t="e">
        <v>#N/A</v>
      </c>
      <c r="D57" s="46" t="e">
        <v>#N/A</v>
      </c>
      <c r="E57" s="46" t="e">
        <v>#N/A</v>
      </c>
      <c r="F57" s="46" t="e">
        <v>#N/A</v>
      </c>
      <c r="G57" s="46"/>
      <c r="H57" s="46"/>
      <c r="I57" s="46"/>
      <c r="J57" s="46"/>
      <c r="K57" s="46"/>
      <c r="L57" s="46"/>
    </row>
    <row r="58" spans="1:12">
      <c r="A58" s="28" t="e">
        <v>#N/A</v>
      </c>
      <c r="B58" s="46" t="e">
        <v>#N/A</v>
      </c>
      <c r="C58" s="46" t="e">
        <v>#N/A</v>
      </c>
      <c r="D58" s="46" t="e">
        <v>#N/A</v>
      </c>
      <c r="E58" s="46" t="e">
        <v>#N/A</v>
      </c>
      <c r="F58" s="46" t="e">
        <v>#N/A</v>
      </c>
      <c r="G58" s="46"/>
      <c r="H58" s="46"/>
      <c r="I58" s="46"/>
      <c r="J58" s="46"/>
      <c r="K58" s="46"/>
      <c r="L58" s="46"/>
    </row>
    <row r="59" spans="1:12">
      <c r="A59" s="28" t="e">
        <v>#N/A</v>
      </c>
      <c r="B59" s="46" t="e">
        <v>#N/A</v>
      </c>
      <c r="C59" s="46" t="e">
        <v>#N/A</v>
      </c>
      <c r="D59" s="46" t="e">
        <v>#N/A</v>
      </c>
      <c r="E59" s="46" t="e">
        <v>#N/A</v>
      </c>
      <c r="F59" s="46" t="e">
        <v>#N/A</v>
      </c>
      <c r="G59" s="46"/>
      <c r="H59" s="46"/>
      <c r="I59" s="46"/>
      <c r="J59" s="46"/>
      <c r="K59" s="46"/>
      <c r="L59" s="46"/>
    </row>
    <row r="60" spans="1:12">
      <c r="A60" s="28" t="e">
        <v>#N/A</v>
      </c>
      <c r="B60" s="46" t="e">
        <v>#N/A</v>
      </c>
      <c r="C60" s="46" t="e">
        <v>#N/A</v>
      </c>
      <c r="D60" s="46" t="e">
        <v>#N/A</v>
      </c>
      <c r="E60" s="46" t="e">
        <v>#N/A</v>
      </c>
      <c r="F60" s="46" t="e">
        <v>#N/A</v>
      </c>
      <c r="G60" s="46"/>
      <c r="H60" s="46"/>
      <c r="I60" s="46"/>
      <c r="J60" s="46"/>
      <c r="K60" s="46"/>
      <c r="L60" s="46"/>
    </row>
    <row r="61" spans="1:12">
      <c r="A61" s="28" t="e">
        <v>#N/A</v>
      </c>
      <c r="B61" s="46" t="e">
        <v>#N/A</v>
      </c>
      <c r="C61" s="46" t="e">
        <v>#N/A</v>
      </c>
      <c r="D61" s="46" t="e">
        <v>#N/A</v>
      </c>
      <c r="E61" s="46" t="e">
        <v>#N/A</v>
      </c>
      <c r="F61" s="46" t="e">
        <v>#N/A</v>
      </c>
      <c r="G61" s="46"/>
      <c r="H61" s="46"/>
      <c r="I61" s="46"/>
      <c r="J61" s="46"/>
      <c r="K61" s="46"/>
      <c r="L61" s="46"/>
    </row>
  </sheetData>
  <mergeCells count="1">
    <mergeCell ref="X1:Y1"/>
  </mergeCells>
  <dataValidations count="5">
    <dataValidation type="list" allowBlank="1" showInputMessage="1" showErrorMessage="1" sqref="U25:V25 U13:V13 U37:V37" xr:uid="{3DE26B06-4750-44B0-83A7-1227F7B54B47}">
      <formula1>$AC$2:$AC$6</formula1>
    </dataValidation>
    <dataValidation type="list" allowBlank="1" showInputMessage="1" showErrorMessage="1" sqref="V24 V12 V36" xr:uid="{06B45905-6E1B-443D-B1AD-A919DC745A0E}">
      <formula1>$AB$2:$AB$7</formula1>
    </dataValidation>
    <dataValidation type="list" allowBlank="1" showInputMessage="1" showErrorMessage="1" sqref="V22 V10 V34" xr:uid="{DC0257CB-3CD1-4F7D-9B68-276D2BCCE56B}">
      <formula1>$AA$2:$AA$3</formula1>
    </dataValidation>
    <dataValidation type="list" allowBlank="1" showInputMessage="1" showErrorMessage="1" sqref="V17 V5 V29" xr:uid="{4075E367-9DF1-477A-911B-4E740AEED4E4}">
      <formula1>$AD$2:$AD$4</formula1>
    </dataValidation>
    <dataValidation type="whole" operator="lessThanOrEqual" allowBlank="1" showInputMessage="1" showErrorMessage="1" sqref="V18:V20 V30:V32 V6:V8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P1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Q3 Q15 Q27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U15:V15 U27:V27 U3:V3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D37" sqref="D35:D37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E2" s="2"/>
      <c r="I2" t="s">
        <v>286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287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288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289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290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291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E8" s="1"/>
      <c r="I8" s="1" t="s">
        <v>292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293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294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295</v>
      </c>
      <c r="J11" t="s">
        <v>269</v>
      </c>
    </row>
    <row r="12" spans="1:20">
      <c r="A12" s="26">
        <f t="shared" si="0"/>
        <v>44957</v>
      </c>
      <c r="B12">
        <v>5.3540880739901002</v>
      </c>
      <c r="E12" s="1"/>
      <c r="I12" s="1" t="s">
        <v>296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297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0.32826590267958394</v>
      </c>
      <c r="D36">
        <v>0.45136561618442778</v>
      </c>
      <c r="E36">
        <v>7.5398574521716917</v>
      </c>
      <c r="F36">
        <v>0.83776193913018815</v>
      </c>
      <c r="G36">
        <v>0</v>
      </c>
      <c r="H36">
        <v>9.1572509101658923</v>
      </c>
      <c r="I36">
        <v>0</v>
      </c>
      <c r="J36">
        <v>5.3835246346392154E-2</v>
      </c>
      <c r="K36">
        <v>7.5548054211533114E-2</v>
      </c>
    </row>
    <row r="37" spans="1:11">
      <c r="B37" s="28">
        <v>44948</v>
      </c>
      <c r="C37">
        <v>0.48808460900452805</v>
      </c>
      <c r="D37">
        <v>0.67111633738122589</v>
      </c>
      <c r="E37">
        <v>11.210693363072751</v>
      </c>
      <c r="F37">
        <v>1.2456325958969727</v>
      </c>
      <c r="G37">
        <v>0</v>
      </c>
      <c r="H37">
        <v>13.61552690535548</v>
      </c>
      <c r="I37">
        <v>4.4582759951895881</v>
      </c>
      <c r="J37">
        <v>0.42349796341566553</v>
      </c>
      <c r="K37">
        <v>0.16612937996243612</v>
      </c>
    </row>
    <row r="38" spans="1:11">
      <c r="B38" s="28">
        <v>44949</v>
      </c>
      <c r="C38">
        <v>0.60191329863549692</v>
      </c>
      <c r="D38">
        <v>0.82763078562380821</v>
      </c>
      <c r="E38">
        <v>13.82519607803407</v>
      </c>
      <c r="F38">
        <v>1.5361328975593416</v>
      </c>
      <c r="G38">
        <v>0</v>
      </c>
      <c r="H38">
        <v>16.790873059852718</v>
      </c>
      <c r="I38">
        <v>3.1753461544972374</v>
      </c>
      <c r="J38">
        <v>0.74241051060908547</v>
      </c>
      <c r="K38">
        <v>0.21453388171416449</v>
      </c>
    </row>
    <row r="39" spans="1:11">
      <c r="B39" s="28">
        <v>44950</v>
      </c>
      <c r="C39">
        <v>0.87458541209486573</v>
      </c>
      <c r="D39">
        <v>1.2025549416304402</v>
      </c>
      <c r="E39">
        <v>20.088133684053943</v>
      </c>
      <c r="F39">
        <v>2.2320148537837725</v>
      </c>
      <c r="G39">
        <v>0</v>
      </c>
      <c r="H39">
        <v>24.397288891563026</v>
      </c>
      <c r="I39">
        <v>7.6064158317103079</v>
      </c>
      <c r="J39">
        <v>0.97158441773664173</v>
      </c>
      <c r="K39">
        <v>0.30211940587545627</v>
      </c>
    </row>
    <row r="40" spans="1:11">
      <c r="B40" s="28">
        <v>44951</v>
      </c>
      <c r="C40">
        <v>0.97596911896507899</v>
      </c>
      <c r="D40">
        <v>1.3419575385769831</v>
      </c>
      <c r="E40">
        <v>22.416790701229154</v>
      </c>
      <c r="F40">
        <v>2.4907545223587957</v>
      </c>
      <c r="G40">
        <v>0</v>
      </c>
      <c r="H40">
        <v>27.225471881130012</v>
      </c>
      <c r="I40">
        <v>2.8281829895669865</v>
      </c>
      <c r="J40">
        <v>0.98620667777240589</v>
      </c>
      <c r="K40">
        <v>0.32824117997917229</v>
      </c>
    </row>
    <row r="41" spans="1:11">
      <c r="B41" s="28">
        <v>44952</v>
      </c>
      <c r="C41">
        <v>1.3217359777221946</v>
      </c>
      <c r="D41">
        <v>1.8173869693680174</v>
      </c>
      <c r="E41">
        <v>30.358623238306656</v>
      </c>
      <c r="F41">
        <v>3.3731803598118515</v>
      </c>
      <c r="G41">
        <v>0</v>
      </c>
      <c r="H41">
        <v>36.870926545208718</v>
      </c>
      <c r="I41">
        <v>9.6454546640787058</v>
      </c>
      <c r="J41">
        <v>0.99825010121612701</v>
      </c>
      <c r="K41">
        <v>0.40177980700363841</v>
      </c>
    </row>
    <row r="42" spans="1:11">
      <c r="B42" s="28">
        <v>44953</v>
      </c>
      <c r="C42">
        <v>1.7550605016760175</v>
      </c>
      <c r="D42">
        <v>2.4132081898045237</v>
      </c>
      <c r="E42">
        <v>40.311545897871021</v>
      </c>
      <c r="F42">
        <v>4.4790606553190031</v>
      </c>
      <c r="G42">
        <v>0</v>
      </c>
      <c r="H42">
        <v>48.958875244670566</v>
      </c>
      <c r="I42">
        <v>12.087948699461847</v>
      </c>
      <c r="J42">
        <v>0.9997645107001577</v>
      </c>
      <c r="K42">
        <v>0.47285385409841441</v>
      </c>
    </row>
    <row r="43" spans="1:11">
      <c r="B43" s="28">
        <v>44954</v>
      </c>
      <c r="C43">
        <v>2.4488471902102389</v>
      </c>
      <c r="D43">
        <v>3.3671648865390775</v>
      </c>
      <c r="E43">
        <v>56.246958900141408</v>
      </c>
      <c r="F43">
        <v>6.2496621000157146</v>
      </c>
      <c r="G43">
        <v>0</v>
      </c>
      <c r="H43">
        <v>68.312633076906451</v>
      </c>
      <c r="I43">
        <v>19.353757832235885</v>
      </c>
      <c r="J43">
        <v>0.99998022615321358</v>
      </c>
      <c r="K43">
        <v>0.56058334471250559</v>
      </c>
    </row>
    <row r="44" spans="1:11">
      <c r="B44" s="28">
        <v>44955</v>
      </c>
      <c r="C44">
        <v>2.8943128418798212</v>
      </c>
      <c r="D44">
        <v>3.9796801575847534</v>
      </c>
      <c r="E44">
        <v>66.478748086927126</v>
      </c>
      <c r="F44">
        <v>7.3865275652141271</v>
      </c>
      <c r="G44">
        <v>0</v>
      </c>
      <c r="H44">
        <v>80.739268651605826</v>
      </c>
      <c r="I44">
        <v>12.426635574699375</v>
      </c>
      <c r="J44">
        <v>0.99999467739480674</v>
      </c>
      <c r="K44">
        <v>0.60705609489586954</v>
      </c>
    </row>
    <row r="45" spans="1:11">
      <c r="B45" s="28">
        <v>44956</v>
      </c>
      <c r="C45">
        <v>3.883658272780584</v>
      </c>
      <c r="D45">
        <v>5.3400301250733015</v>
      </c>
      <c r="E45">
        <v>89.202775952929031</v>
      </c>
      <c r="F45">
        <v>9.9114195503254496</v>
      </c>
      <c r="G45">
        <v>0</v>
      </c>
      <c r="H45">
        <v>108.33788390110836</v>
      </c>
      <c r="I45">
        <v>27.598615249502529</v>
      </c>
      <c r="J45">
        <v>0.99999955297412213</v>
      </c>
      <c r="K45">
        <v>0.69477090892267568</v>
      </c>
    </row>
    <row r="46" spans="1:11">
      <c r="B46" s="28">
        <v>44957</v>
      </c>
      <c r="C46">
        <v>4.3117699299026784</v>
      </c>
      <c r="D46">
        <v>5.928683653616182</v>
      </c>
      <c r="E46">
        <v>99.035965577452146</v>
      </c>
      <c r="F46">
        <v>11.003996175272464</v>
      </c>
      <c r="G46">
        <v>0</v>
      </c>
      <c r="H46">
        <v>120.28041533624346</v>
      </c>
      <c r="I46">
        <v>11.942531435135109</v>
      </c>
      <c r="J46">
        <v>0.99999982744788474</v>
      </c>
      <c r="K46">
        <v>0.72847848692826955</v>
      </c>
    </row>
    <row r="47" spans="1:11">
      <c r="B47" s="28">
        <v>44958</v>
      </c>
      <c r="C47">
        <v>5.4710632139814965</v>
      </c>
      <c r="D47">
        <v>7.5227119192245553</v>
      </c>
      <c r="E47">
        <v>125.66348319613746</v>
      </c>
      <c r="F47">
        <v>13.962609244015278</v>
      </c>
      <c r="G47">
        <v>0</v>
      </c>
      <c r="H47">
        <v>152.61986757335882</v>
      </c>
      <c r="I47">
        <v>32.339452237115353</v>
      </c>
      <c r="J47">
        <v>0.99999998396509482</v>
      </c>
      <c r="K47">
        <v>0.81261067485120564</v>
      </c>
    </row>
    <row r="48" spans="1:11">
      <c r="B48" s="28">
        <v>44959</v>
      </c>
      <c r="C48">
        <v>6.0816390949054302</v>
      </c>
      <c r="D48">
        <v>8.3622537554949652</v>
      </c>
      <c r="E48">
        <v>139.68764796110906</v>
      </c>
      <c r="F48">
        <v>15.520849773456568</v>
      </c>
      <c r="G48">
        <v>0</v>
      </c>
      <c r="H48">
        <v>169.65239058496607</v>
      </c>
      <c r="I48">
        <v>17.032523011607253</v>
      </c>
      <c r="J48">
        <v>0.99999999509706305</v>
      </c>
      <c r="K48">
        <v>0.85456939617169458</v>
      </c>
    </row>
    <row r="49" spans="2:11">
      <c r="B49" s="28">
        <v>44960</v>
      </c>
      <c r="C49">
        <v>7.4793779856040734</v>
      </c>
      <c r="D49">
        <v>10.284144730205599</v>
      </c>
      <c r="E49">
        <v>171.79196310684353</v>
      </c>
      <c r="F49">
        <v>19.087995900760397</v>
      </c>
      <c r="G49">
        <v>0</v>
      </c>
      <c r="H49">
        <v>208.64348172341363</v>
      </c>
      <c r="I49">
        <v>38.991091138447558</v>
      </c>
      <c r="J49">
        <v>0.99999999966658248</v>
      </c>
      <c r="K49">
        <v>0.94975886862425551</v>
      </c>
    </row>
    <row r="50" spans="2:11">
      <c r="B50" s="28">
        <v>44961</v>
      </c>
      <c r="C50">
        <v>8.4168188368175141</v>
      </c>
      <c r="D50">
        <v>11.573125900624081</v>
      </c>
      <c r="E50">
        <v>193.32380765815228</v>
      </c>
      <c r="F50">
        <v>21.480423073128037</v>
      </c>
      <c r="G50">
        <v>0</v>
      </c>
      <c r="H50">
        <v>234.79417546872193</v>
      </c>
      <c r="I50">
        <v>26.150693745308303</v>
      </c>
      <c r="J50">
        <v>0.99999999994941002</v>
      </c>
      <c r="K50">
        <v>1.0165297786555361</v>
      </c>
    </row>
    <row r="51" spans="2:11">
      <c r="B51" s="28">
        <v>44962</v>
      </c>
      <c r="C51">
        <v>9.3751509436163669</v>
      </c>
      <c r="D51">
        <v>12.890832547472501</v>
      </c>
      <c r="E51">
        <v>215.33549823618836</v>
      </c>
      <c r="F51">
        <v>23.926166470687601</v>
      </c>
      <c r="G51">
        <v>0</v>
      </c>
      <c r="H51">
        <v>261.52764819796488</v>
      </c>
      <c r="I51">
        <v>26.733472729242948</v>
      </c>
      <c r="J51">
        <v>0.99999999999390354</v>
      </c>
      <c r="K51">
        <v>1.0914593228077525</v>
      </c>
    </row>
    <row r="52" spans="2:11">
      <c r="B52" s="28">
        <v>44963</v>
      </c>
      <c r="C52">
        <v>9.6614162956291114</v>
      </c>
      <c r="D52">
        <v>13.284447406490028</v>
      </c>
      <c r="E52">
        <v>221.91065554023115</v>
      </c>
      <c r="F52">
        <v>24.656739504470135</v>
      </c>
      <c r="G52">
        <v>0</v>
      </c>
      <c r="H52">
        <v>269.51325874682044</v>
      </c>
      <c r="I52">
        <v>7.9856105488555613</v>
      </c>
      <c r="J52">
        <v>0.99999999999694933</v>
      </c>
      <c r="K52">
        <v>1.115974549403679</v>
      </c>
    </row>
    <row r="53" spans="2:11">
      <c r="B53" s="28">
        <v>44964</v>
      </c>
      <c r="C53">
        <v>10.090221512713546</v>
      </c>
      <c r="D53">
        <v>13.874054579981122</v>
      </c>
      <c r="E53">
        <v>231.75977537013921</v>
      </c>
      <c r="F53">
        <v>25.751086152237701</v>
      </c>
      <c r="G53">
        <v>0</v>
      </c>
      <c r="H53">
        <v>281.47513761507156</v>
      </c>
      <c r="I53">
        <v>11.961878868251119</v>
      </c>
      <c r="J53">
        <v>0.99999999999899702</v>
      </c>
      <c r="K53">
        <v>1.1553615573806109</v>
      </c>
    </row>
    <row r="54" spans="2:11">
      <c r="B54" s="28">
        <v>44965</v>
      </c>
      <c r="C54">
        <v>10.421396655229284</v>
      </c>
      <c r="D54">
        <v>14.329420400940263</v>
      </c>
      <c r="E54">
        <v>239.36645442479758</v>
      </c>
      <c r="F54">
        <v>26.596272713866409</v>
      </c>
      <c r="G54">
        <v>0</v>
      </c>
      <c r="H54">
        <v>290.71354419483356</v>
      </c>
      <c r="I54">
        <v>9.2384065797619996</v>
      </c>
      <c r="J54">
        <v>0.99999999999960765</v>
      </c>
      <c r="K54">
        <v>1.1886039617155066</v>
      </c>
    </row>
    <row r="55" spans="2:11">
      <c r="B55" s="28">
        <v>44966</v>
      </c>
      <c r="C55">
        <v>11.166380440125588</v>
      </c>
      <c r="D55">
        <v>15.35377310517268</v>
      </c>
      <c r="E55">
        <v>256.47780073413452</v>
      </c>
      <c r="F55">
        <v>28.497533414903845</v>
      </c>
      <c r="G55">
        <v>0</v>
      </c>
      <c r="H55">
        <v>311.4954876943367</v>
      </c>
      <c r="I55">
        <v>20.781943499503143</v>
      </c>
      <c r="J55">
        <v>0.9999999999999678</v>
      </c>
      <c r="K55">
        <v>1.2</v>
      </c>
    </row>
    <row r="56" spans="2:11">
      <c r="B56" s="28">
        <v>44967</v>
      </c>
      <c r="C56">
        <v>11.692727695360439</v>
      </c>
      <c r="D56">
        <v>16.077500581120599</v>
      </c>
      <c r="E56">
        <v>268.56733925281003</v>
      </c>
      <c r="F56">
        <v>29.840815472534455</v>
      </c>
      <c r="G56">
        <v>0</v>
      </c>
      <c r="H56">
        <v>326.17838300182558</v>
      </c>
      <c r="I56">
        <v>14.682895307488877</v>
      </c>
      <c r="J56">
        <v>0.99738015904888566</v>
      </c>
      <c r="K56">
        <v>1.2</v>
      </c>
    </row>
    <row r="57" spans="2:11">
      <c r="B57" s="28">
        <v>44968</v>
      </c>
      <c r="C57">
        <v>12.217902966359345</v>
      </c>
      <c r="D57">
        <v>16.799616578744097</v>
      </c>
      <c r="E57">
        <v>280.6299587585662</v>
      </c>
      <c r="F57">
        <v>31.181106528729583</v>
      </c>
      <c r="G57">
        <v>0</v>
      </c>
      <c r="H57">
        <v>340.8285848323992</v>
      </c>
      <c r="I57">
        <v>14.650201830573621</v>
      </c>
      <c r="J57">
        <v>0.80681764407083278</v>
      </c>
      <c r="K57">
        <v>1.2</v>
      </c>
    </row>
    <row r="58" spans="2:11">
      <c r="B58" s="28">
        <v>44969</v>
      </c>
      <c r="C58">
        <v>12.452025304349887</v>
      </c>
      <c r="D58">
        <v>17.121534793481093</v>
      </c>
      <c r="E58">
        <v>286.00745620928643</v>
      </c>
      <c r="F58">
        <v>31.778606245476279</v>
      </c>
      <c r="G58">
        <v>0</v>
      </c>
      <c r="H58">
        <v>347.35962255259375</v>
      </c>
      <c r="I58">
        <v>6.5310377201945471</v>
      </c>
      <c r="J58">
        <v>0.68298161704994975</v>
      </c>
      <c r="K58">
        <v>1.2</v>
      </c>
    </row>
    <row r="59" spans="2:11">
      <c r="B59" s="28">
        <v>44970</v>
      </c>
      <c r="C59">
        <v>12.657982785372736</v>
      </c>
      <c r="D59">
        <v>17.404726329887506</v>
      </c>
      <c r="E59">
        <v>290.73804210152997</v>
      </c>
      <c r="F59">
        <v>32.304226900170008</v>
      </c>
      <c r="G59">
        <v>0</v>
      </c>
      <c r="H59">
        <v>353.10497811696024</v>
      </c>
      <c r="I59">
        <v>5.7453555643664913</v>
      </c>
      <c r="J59">
        <v>0.52925112988692158</v>
      </c>
      <c r="K59">
        <v>1.2</v>
      </c>
    </row>
    <row r="60" spans="2:11">
      <c r="B60" s="28">
        <v>44971</v>
      </c>
      <c r="C60">
        <v>12.762144586383007</v>
      </c>
      <c r="D60">
        <v>17.547948806276633</v>
      </c>
      <c r="E60">
        <v>293.13050846848466</v>
      </c>
      <c r="F60">
        <v>32.570056496498303</v>
      </c>
      <c r="G60">
        <v>0</v>
      </c>
      <c r="H60">
        <v>356.01065835764263</v>
      </c>
      <c r="I60">
        <v>2.9056802406823863</v>
      </c>
      <c r="J60">
        <v>0.41984096789733027</v>
      </c>
      <c r="K60">
        <v>1.2</v>
      </c>
    </row>
    <row r="61" spans="2:11">
      <c r="B61" s="28">
        <v>44972</v>
      </c>
      <c r="C61">
        <v>12.883318601532229</v>
      </c>
      <c r="D61">
        <v>17.71456307710681</v>
      </c>
      <c r="E61">
        <v>295.91372412894333</v>
      </c>
      <c r="F61">
        <v>32.879302680993717</v>
      </c>
      <c r="G61">
        <v>0</v>
      </c>
      <c r="H61">
        <v>359.39090848857614</v>
      </c>
      <c r="I61">
        <v>3.3802501309335184</v>
      </c>
      <c r="J61">
        <v>0.2331438202097158</v>
      </c>
      <c r="K61">
        <v>1.2</v>
      </c>
    </row>
    <row r="62" spans="2:11">
      <c r="B62" s="28">
        <v>44973</v>
      </c>
      <c r="C62">
        <v>12.946076762605795</v>
      </c>
      <c r="D62">
        <v>17.800855548582966</v>
      </c>
      <c r="E62">
        <v>297.35520064110182</v>
      </c>
      <c r="F62">
        <v>33.039466737900213</v>
      </c>
      <c r="G62">
        <v>0</v>
      </c>
      <c r="H62">
        <v>361.14159969019079</v>
      </c>
      <c r="I62">
        <v>1.750691201614643</v>
      </c>
      <c r="J62">
        <v>8.0441853961365939E-2</v>
      </c>
      <c r="K62">
        <v>1.2</v>
      </c>
    </row>
    <row r="63" spans="2:11">
      <c r="B63" s="28">
        <v>44974</v>
      </c>
      <c r="C63">
        <v>12.994427297901929</v>
      </c>
      <c r="D63">
        <v>17.86733753461515</v>
      </c>
      <c r="E63">
        <v>298.46575199868488</v>
      </c>
      <c r="F63">
        <v>33.162861333187223</v>
      </c>
      <c r="G63">
        <v>0</v>
      </c>
      <c r="H63">
        <v>362.4903781643892</v>
      </c>
      <c r="I63">
        <v>1.3487784741984115</v>
      </c>
      <c r="J63">
        <v>0</v>
      </c>
      <c r="K63">
        <v>1.2</v>
      </c>
    </row>
    <row r="64" spans="2:11">
      <c r="B64" s="28">
        <v>44975</v>
      </c>
      <c r="C64">
        <v>13.021253506266081</v>
      </c>
      <c r="D64">
        <v>17.904223571115857</v>
      </c>
      <c r="E64">
        <v>299.08191647204899</v>
      </c>
      <c r="F64">
        <v>33.231324052449892</v>
      </c>
      <c r="G64">
        <v>0</v>
      </c>
      <c r="H64">
        <v>363.23871760188086</v>
      </c>
      <c r="I64">
        <v>0.74833943749166565</v>
      </c>
      <c r="J64">
        <v>0</v>
      </c>
      <c r="K64">
        <v>1.2</v>
      </c>
    </row>
    <row r="65" spans="2:11">
      <c r="B65" s="28">
        <v>44976</v>
      </c>
      <c r="C65">
        <v>13.042003028798327</v>
      </c>
      <c r="D65">
        <v>17.932754164597693</v>
      </c>
      <c r="E65">
        <v>299.55850706771156</v>
      </c>
      <c r="F65">
        <v>33.28427856307907</v>
      </c>
      <c r="G65">
        <v>0</v>
      </c>
      <c r="H65">
        <v>363.81754282418666</v>
      </c>
      <c r="I65">
        <v>0.57882522230579525</v>
      </c>
      <c r="J65">
        <v>0</v>
      </c>
      <c r="K65">
        <v>1.2</v>
      </c>
    </row>
    <row r="66" spans="2:11">
      <c r="B66" s="28">
        <v>44977</v>
      </c>
      <c r="C66">
        <v>13.050338820683718</v>
      </c>
      <c r="D66">
        <v>17.944215878440108</v>
      </c>
      <c r="E66">
        <v>299.74996978757912</v>
      </c>
      <c r="F66">
        <v>33.305552198619907</v>
      </c>
      <c r="G66">
        <v>0</v>
      </c>
      <c r="H66">
        <v>364.05007668532284</v>
      </c>
      <c r="I66">
        <v>0.2325338611361758</v>
      </c>
      <c r="J66">
        <v>0</v>
      </c>
      <c r="K66">
        <v>1.2</v>
      </c>
    </row>
    <row r="67" spans="2:11">
      <c r="B67" s="28">
        <v>44978</v>
      </c>
      <c r="C67">
        <v>13.058838051481922</v>
      </c>
      <c r="D67">
        <v>17.95590232078764</v>
      </c>
      <c r="E67">
        <v>299.94518649497542</v>
      </c>
      <c r="F67">
        <v>33.327242943886155</v>
      </c>
      <c r="G67">
        <v>0</v>
      </c>
      <c r="H67">
        <v>364.28716981113115</v>
      </c>
      <c r="I67">
        <v>0.23709312580831465</v>
      </c>
      <c r="J67">
        <v>0</v>
      </c>
      <c r="K67">
        <v>1.2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workbookViewId="0">
      <selection activeCell="E59" sqref="A1:AF78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2023-02-03T03:34:36Z</dcterms:modified>
</cp:coreProperties>
</file>