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1040" yWindow="460" windowWidth="25600" windowHeight="14580" tabRatio="500" activeTab="1"/>
  </bookViews>
  <sheets>
    <sheet name="fuzzy_2_subset" sheetId="1" r:id="rId1"/>
    <sheet name="fuzzy_2_assessment" sheetId="2" r:id="rId2"/>
    <sheet name="fuzzy_2_execution_time" sheetId="5" r:id="rId3"/>
    <sheet name="baseline_2" sheetId="3" r:id="rId4"/>
  </sheets>
  <definedNames>
    <definedName name="_xlnm._FilterDatabase" localSheetId="0" hidden="1">fuzzy_2_subset!$A$1:$X$1666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0" i="3" l="1"/>
  <c r="H66" i="3"/>
  <c r="D68" i="3"/>
  <c r="K66" i="3"/>
  <c r="K67" i="3"/>
  <c r="K69" i="3"/>
  <c r="E69" i="3"/>
  <c r="H69" i="3"/>
  <c r="D69" i="3"/>
  <c r="C69" i="3"/>
  <c r="E68" i="3"/>
  <c r="H67" i="3"/>
  <c r="E67" i="3"/>
  <c r="Z55" i="2"/>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<sst xmlns="http://schemas.openxmlformats.org/spreadsheetml/2006/main" count="2016" uniqueCount="1512">
  <si>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</si>
  <si>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</si>
  <si>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</si>
  <si>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</si>
  <si>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</si>
  <si>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</si>
  <si>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</si>
  <si>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</si>
  <si>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</si>
  <si>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</si>
  <si>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</si>
  <si>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</si>
  <si>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</si>
  <si>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</si>
  <si>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</si>
  <si>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</si>
  <si>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</si>
  <si>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</si>
  <si>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</si>
  <si>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</si>
  <si>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</si>
  <si>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</si>
  <si>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</si>
  <si>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</si>
  <si>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</si>
  <si>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</si>
  <si>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</si>
  <si>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</si>
  <si>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</si>
  <si>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</si>
  <si>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</si>
  <si>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</si>
  <si>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</si>
  <si>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</si>
  <si>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</si>
  <si>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</si>
  <si>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</si>
  <si>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</si>
  <si>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</si>
  <si>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</si>
  <si>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</si>
  <si>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</si>
  <si>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</si>
  <si>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</si>
  <si>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</si>
  <si>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</si>
  <si>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</si>
  <si>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</si>
  <si>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</si>
  <si>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</si>
  <si>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</si>
  <si>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</si>
  <si>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</si>
  <si>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</si>
  <si>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</si>
  <si>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</si>
  <si>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</si>
  <si>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</si>
  <si>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</si>
  <si>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</si>
  <si>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</si>
  <si>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</si>
  <si>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</si>
  <si>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</si>
  <si>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</si>
  <si>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</si>
  <si>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</si>
  <si>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</si>
  <si>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</si>
  <si>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</si>
  <si>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</si>
  <si>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</si>
  <si>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</si>
  <si>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</si>
  <si>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</si>
  <si>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</si>
  <si>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</si>
  <si>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</si>
  <si>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</si>
  <si>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</si>
  <si>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</si>
  <si>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</si>
  <si>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</si>
  <si>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</si>
  <si>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</si>
  <si>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</si>
  <si>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</si>
  <si>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</si>
  <si>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</si>
  <si>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</si>
  <si>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</si>
  <si>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</si>
  <si>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</si>
  <si>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</si>
  <si>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</si>
  <si>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</si>
  <si>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</si>
  <si>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</si>
  <si>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</si>
  <si>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</si>
  <si>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</si>
  <si>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</si>
  <si>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</si>
  <si>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</si>
  <si>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</si>
  <si>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</si>
  <si>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</si>
  <si>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</si>
  <si>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</si>
  <si>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</si>
  <si>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</si>
  <si>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</si>
  <si>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</si>
  <si>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</si>
  <si>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</si>
  <si>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</si>
  <si>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</si>
  <si>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</si>
  <si>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</si>
  <si>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</si>
  <si>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</si>
  <si>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</si>
  <si>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</si>
  <si>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</si>
  <si>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</si>
  <si>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</si>
  <si>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</si>
  <si>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</si>
  <si>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</si>
  <si>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</si>
  <si>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</si>
  <si>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</si>
  <si>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</si>
  <si>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</si>
  <si>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</si>
  <si>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</si>
  <si>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</si>
  <si>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</si>
  <si>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</si>
  <si>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</si>
  <si>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</si>
  <si>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</si>
  <si>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</si>
  <si>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</si>
  <si>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</si>
  <si>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</si>
  <si>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</si>
  <si>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</si>
  <si>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</si>
  <si>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</si>
  <si>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</si>
  <si>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</si>
  <si>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</si>
  <si>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</si>
  <si>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</si>
  <si>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</si>
  <si>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</si>
  <si>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</si>
  <si>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</si>
  <si>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</si>
  <si>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</si>
  <si>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</si>
  <si>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</si>
  <si>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</si>
  <si>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</si>
  <si>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</si>
  <si>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</si>
  <si>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</si>
  <si>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</si>
  <si>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</si>
  <si>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</si>
  <si>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</si>
  <si>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</si>
  <si>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</si>
  <si>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</si>
  <si>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</si>
  <si>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</si>
  <si>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</si>
  <si>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</si>
  <si>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</si>
  <si>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</si>
  <si>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</si>
  <si>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</si>
  <si>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</si>
  <si>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</si>
  <si>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</si>
  <si>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</si>
  <si>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</si>
  <si>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</si>
  <si>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</si>
  <si>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</si>
  <si>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</si>
  <si>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</si>
  <si>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</si>
  <si>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</si>
  <si>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</si>
  <si>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</si>
  <si>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</si>
  <si>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</si>
  <si>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</si>
  <si>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</si>
  <si>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</si>
  <si>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</si>
  <si>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</si>
  <si>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</si>
  <si>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</si>
  <si>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</si>
  <si>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</si>
  <si>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</si>
  <si>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</si>
  <si>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</si>
  <si>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</si>
  <si>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</si>
  <si>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</si>
  <si>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</si>
  <si>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</si>
  <si>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</si>
  <si>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</si>
  <si>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</si>
  <si>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</si>
  <si>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</si>
  <si>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</si>
  <si>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</si>
  <si>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</si>
  <si>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</si>
  <si>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</si>
  <si>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</si>
  <si>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</si>
  <si>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</si>
  <si>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</si>
  <si>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</si>
  <si>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</si>
  <si>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</si>
  <si>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</si>
  <si>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</si>
  <si>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</si>
  <si>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</si>
  <si>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</si>
  <si>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</si>
  <si>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</si>
  <si>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</si>
  <si>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</si>
  <si>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</si>
  <si>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</si>
  <si>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</si>
  <si>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</si>
  <si>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</si>
  <si>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</si>
  <si>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</si>
  <si>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</si>
  <si>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</si>
  <si>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</si>
  <si>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</si>
  <si>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</si>
  <si>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</si>
  <si>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</si>
  <si>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</si>
  <si>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</si>
  <si>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</si>
  <si>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</si>
  <si>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</si>
  <si>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</si>
  <si>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</si>
  <si>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</si>
  <si>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</si>
  <si>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</si>
  <si>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</si>
  <si>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</si>
  <si>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</si>
  <si>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</si>
  <si>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</si>
  <si>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</si>
  <si>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</si>
  <si>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</si>
  <si>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</si>
  <si>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</si>
  <si>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</si>
  <si>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</si>
  <si>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</si>
  <si>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</si>
  <si>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</si>
  <si>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</si>
  <si>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</si>
  <si>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</si>
  <si>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</si>
  <si>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</si>
  <si>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</si>
  <si>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</si>
  <si>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</si>
  <si>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</si>
  <si>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</si>
  <si>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</si>
  <si>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</si>
  <si>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</si>
  <si>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</si>
  <si>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</si>
  <si>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</si>
  <si>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</si>
  <si>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</si>
  <si>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</si>
  <si>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</si>
  <si>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</si>
  <si>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</si>
  <si>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</si>
  <si>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</si>
  <si>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</si>
  <si>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</si>
  <si>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</si>
  <si>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</si>
  <si>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</si>
  <si>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</si>
  <si>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</si>
  <si>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</si>
  <si>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</si>
  <si>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</si>
  <si>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</si>
  <si>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</si>
  <si>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</si>
  <si>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</si>
  <si>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</si>
  <si>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</si>
  <si>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</si>
  <si>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</si>
  <si>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</si>
  <si>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</si>
  <si>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</si>
  <si>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</si>
  <si>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</si>
  <si>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</si>
  <si>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</si>
  <si>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</si>
  <si>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</si>
  <si>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</si>
  <si>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</si>
  <si>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</si>
  <si>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</si>
  <si>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</si>
  <si>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</si>
  <si>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</si>
  <si>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</si>
  <si>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</si>
  <si>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</si>
  <si>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</si>
  <si>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</si>
  <si>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</si>
  <si>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</si>
  <si>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</si>
  <si>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</si>
  <si>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</si>
  <si>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</si>
  <si>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</si>
  <si>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</si>
  <si>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</si>
  <si>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</si>
  <si>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</si>
  <si>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</si>
  <si>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</si>
  <si>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</si>
  <si>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</si>
  <si>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</si>
  <si>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</si>
  <si>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</si>
  <si>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</si>
  <si>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</si>
  <si>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</si>
  <si>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</si>
  <si>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</si>
  <si>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</si>
  <si>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</si>
  <si>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</si>
  <si>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</si>
  <si>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</si>
  <si>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</si>
  <si>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</si>
  <si>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</si>
  <si>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</si>
  <si>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</si>
  <si>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</si>
  <si>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</si>
  <si>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</si>
  <si>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</si>
  <si>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</si>
  <si>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</si>
  <si>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</si>
  <si>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</si>
  <si>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</si>
  <si>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</si>
  <si>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</si>
  <si>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</si>
  <si>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</si>
  <si>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</si>
  <si>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</si>
  <si>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</si>
  <si>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</si>
  <si>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</si>
  <si>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</si>
  <si>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</si>
  <si>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</si>
  <si>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</si>
  <si>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</si>
  <si>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</si>
  <si>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</si>
  <si>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</si>
  <si>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</si>
  <si>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</si>
  <si>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</si>
  <si>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</si>
  <si>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</si>
  <si>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</si>
  <si>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</si>
  <si>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</si>
  <si>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</si>
  <si>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</si>
  <si>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</si>
  <si>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</si>
  <si>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</si>
  <si>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</si>
  <si>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</si>
  <si>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</si>
  <si>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</si>
  <si>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</si>
  <si>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</si>
  <si>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</si>
  <si>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</si>
  <si>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</si>
  <si>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</si>
  <si>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</si>
  <si>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</si>
  <si>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</si>
  <si>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</si>
  <si>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</si>
  <si>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</si>
  <si>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</si>
  <si>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</si>
  <si>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</si>
  <si>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</si>
  <si>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</si>
  <si>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</si>
  <si>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</si>
  <si>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</si>
  <si>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</si>
  <si>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</si>
  <si>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</si>
  <si>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</si>
  <si>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</si>
  <si>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</si>
  <si>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</si>
  <si>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</si>
  <si>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</si>
  <si>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</si>
  <si>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</si>
  <si>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</si>
  <si>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</si>
  <si>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</si>
  <si>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</si>
  <si>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</si>
  <si>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</si>
  <si>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</si>
  <si>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</si>
  <si>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</si>
  <si>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</si>
  <si>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</si>
  <si>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</si>
  <si>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</si>
  <si>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</si>
  <si>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</si>
  <si>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</si>
  <si>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</si>
  <si>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</si>
  <si>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</si>
  <si>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</si>
  <si>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</si>
  <si>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</si>
  <si>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</si>
  <si>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</si>
  <si>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</si>
  <si>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</si>
  <si>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</si>
  <si>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</si>
  <si>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</si>
  <si>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</si>
  <si>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</si>
  <si>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</si>
  <si>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</si>
  <si>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</si>
  <si>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</si>
  <si>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</si>
  <si>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</si>
  <si>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</si>
  <si>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</si>
  <si>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</si>
  <si>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</si>
  <si>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</si>
  <si>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</si>
  <si>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</si>
  <si>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</si>
  <si>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</si>
  <si>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</si>
  <si>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</si>
  <si>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</si>
  <si>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</si>
  <si>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</si>
  <si>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</si>
  <si>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</si>
  <si>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</si>
  <si>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</si>
  <si>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</si>
  <si>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</si>
  <si>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</si>
  <si>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</si>
  <si>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</si>
  <si>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</si>
  <si>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</si>
  <si>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</si>
  <si>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</si>
  <si>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</si>
  <si>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</si>
  <si>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</si>
  <si>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</si>
  <si>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</si>
  <si>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</si>
  <si>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</si>
  <si>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</si>
  <si>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</si>
  <si>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</si>
  <si>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</si>
  <si>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</si>
  <si>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</si>
  <si>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</si>
  <si>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</si>
  <si>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</si>
  <si>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</si>
  <si>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</si>
  <si>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</si>
  <si>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</si>
  <si>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</si>
  <si>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</si>
  <si>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</si>
  <si>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</si>
  <si>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</si>
  <si>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</si>
  <si>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</si>
  <si>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</si>
  <si>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</si>
  <si>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</si>
  <si>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</si>
  <si>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</si>
  <si>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</si>
  <si>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</si>
  <si>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</si>
  <si>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</si>
  <si>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</si>
  <si>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</si>
  <si>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</si>
  <si>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</si>
  <si>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</si>
  <si>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</si>
  <si>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</si>
  <si>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</si>
  <si>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</si>
  <si>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</si>
  <si>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</si>
  <si>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</si>
  <si>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</si>
  <si>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</si>
  <si>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</si>
  <si>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</si>
  <si>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</si>
  <si>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</si>
  <si>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</si>
  <si>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</si>
  <si>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</si>
  <si>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</si>
  <si>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</si>
  <si>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</si>
  <si>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</si>
  <si>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</si>
  <si>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</si>
  <si>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</si>
  <si>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</si>
  <si>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</si>
  <si>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</si>
  <si>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</si>
  <si>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</si>
  <si>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</si>
  <si>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</si>
  <si>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</si>
  <si>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</si>
  <si>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</si>
  <si>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</si>
  <si>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</si>
  <si>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</si>
  <si>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</si>
  <si>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</si>
  <si>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</si>
  <si>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</si>
  <si>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</si>
  <si>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</si>
  <si>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</si>
  <si>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</si>
  <si>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</si>
  <si>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</si>
  <si>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</si>
  <si>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</si>
  <si>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</si>
  <si>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</si>
  <si>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</si>
  <si>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</si>
  <si>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</si>
  <si>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</si>
  <si>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</si>
  <si>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</si>
  <si>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</si>
  <si>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</si>
  <si>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</si>
  <si>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</si>
  <si>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</si>
  <si>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</si>
  <si>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</si>
  <si>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</si>
  <si>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</si>
  <si>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</si>
  <si>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</si>
  <si>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</si>
  <si>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</si>
  <si>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</si>
  <si>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</si>
  <si>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</si>
  <si>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</si>
  <si>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</si>
  <si>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</si>
  <si>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</si>
  <si>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</si>
  <si>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</si>
  <si>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</si>
  <si>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</si>
  <si>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</si>
  <si>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</si>
  <si>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</si>
  <si>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</si>
  <si>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</si>
  <si>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</si>
  <si>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</si>
  <si>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</si>
  <si>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</si>
  <si>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</si>
  <si>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</si>
  <si>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</si>
  <si>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</si>
  <si>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</si>
  <si>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</si>
  <si>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</si>
  <si>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</si>
  <si>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</si>
  <si>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</si>
  <si>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</si>
  <si>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</si>
  <si>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</si>
  <si>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</si>
  <si>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</si>
  <si>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</si>
  <si>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</si>
  <si>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</si>
  <si>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</si>
  <si>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</si>
  <si>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</si>
  <si>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</si>
  <si>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</si>
  <si>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</si>
  <si>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</si>
  <si>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</si>
  <si>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</si>
  <si>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</si>
  <si>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</si>
  <si>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</si>
  <si>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</si>
  <si>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</si>
  <si>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</si>
  <si>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</si>
  <si>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</si>
  <si>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</si>
  <si>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</si>
  <si>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</si>
  <si>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</si>
  <si>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</si>
  <si>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</si>
  <si>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</si>
  <si>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</si>
  <si>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</si>
  <si>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</si>
  <si>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</si>
  <si>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</si>
  <si>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</si>
  <si>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</si>
  <si>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</si>
  <si>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</si>
  <si>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</si>
  <si>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</si>
  <si>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</si>
  <si>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</si>
  <si>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</si>
  <si>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</si>
  <si>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</si>
  <si>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</si>
  <si>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</si>
  <si>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</si>
  <si>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</si>
  <si>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</si>
  <si>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</si>
  <si>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</si>
  <si>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</si>
  <si>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</si>
  <si>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</si>
  <si>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</si>
  <si>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</si>
  <si>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</si>
  <si>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</si>
  <si>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</si>
  <si>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</si>
  <si>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</si>
  <si>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</si>
  <si>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</si>
  <si>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</si>
  <si>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</si>
  <si>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</si>
  <si>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</si>
  <si>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</si>
  <si>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</si>
  <si>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</si>
  <si>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</si>
  <si>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</si>
  <si>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</si>
  <si>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</si>
  <si>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</si>
  <si>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</si>
  <si>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</si>
  <si>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</si>
  <si>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</si>
  <si>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</si>
  <si>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</si>
  <si>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</si>
  <si>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</si>
  <si>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</si>
  <si>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</si>
  <si>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</si>
  <si>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</si>
  <si>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</si>
  <si>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</si>
  <si>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</si>
  <si>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</si>
  <si>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</si>
  <si>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</si>
  <si>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</si>
  <si>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</si>
  <si>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</si>
  <si>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</si>
  <si>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</si>
  <si>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</si>
  <si>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</si>
  <si>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</si>
  <si>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</si>
  <si>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</si>
  <si>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</si>
  <si>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</si>
  <si>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</si>
  <si>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</si>
  <si>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</si>
  <si>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</si>
  <si>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</si>
  <si>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</si>
  <si>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</si>
  <si>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</si>
  <si>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</si>
  <si>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</si>
  <si>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</si>
  <si>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</si>
  <si>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</si>
  <si>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</si>
  <si>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</si>
  <si>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</si>
  <si>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</si>
  <si>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</si>
  <si>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</si>
  <si>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</si>
  <si>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</si>
  <si>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</si>
  <si>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</si>
  <si>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</si>
  <si>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</si>
  <si>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</si>
  <si>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</si>
  <si>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</si>
  <si>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</si>
  <si>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</si>
  <si>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</si>
  <si>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</si>
  <si>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</si>
  <si>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</si>
  <si>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</si>
  <si>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</si>
  <si>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</si>
  <si>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</si>
  <si>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</si>
  <si>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</si>
  <si>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</si>
  <si>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</si>
  <si>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</si>
  <si>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</si>
  <si>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</si>
  <si>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</si>
  <si>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</si>
  <si>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</si>
  <si>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</si>
  <si>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</si>
  <si>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</si>
  <si>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</si>
  <si>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</si>
  <si>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</si>
  <si>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</si>
  <si>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</si>
  <si>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</si>
  <si>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</si>
  <si>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</si>
  <si>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</si>
  <si>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</si>
  <si>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</si>
  <si>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</si>
  <si>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</si>
  <si>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</si>
  <si>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</si>
  <si>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</si>
  <si>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</si>
  <si>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</si>
  <si>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</si>
  <si>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</si>
  <si>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</si>
  <si>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</si>
  <si>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</si>
  <si>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</si>
  <si>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</si>
  <si>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</si>
  <si>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</si>
  <si>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</si>
  <si>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</si>
  <si>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</si>
  <si>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</si>
  <si>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</si>
  <si>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</si>
  <si>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</si>
  <si>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</si>
  <si>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</si>
  <si>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</si>
  <si>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</si>
  <si>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</si>
  <si>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</si>
  <si>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</si>
  <si>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</si>
  <si>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</si>
  <si>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</si>
  <si>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</si>
  <si>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</si>
  <si>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</si>
  <si>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</si>
  <si>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</si>
  <si>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</si>
  <si>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</si>
  <si>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</si>
  <si>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</si>
  <si>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</si>
  <si>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</si>
  <si>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</si>
  <si>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</si>
  <si>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</si>
  <si>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</si>
  <si>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</si>
  <si>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</si>
  <si>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</si>
  <si>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</si>
  <si>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</si>
  <si>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</si>
  <si>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</si>
  <si>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</si>
  <si>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</si>
  <si>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</si>
  <si>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</si>
  <si>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</si>
  <si>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</si>
  <si>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</si>
  <si>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</si>
  <si>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</si>
  <si>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</si>
  <si>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</si>
  <si>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</si>
  <si>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</si>
  <si>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</si>
  <si>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</si>
  <si>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</si>
  <si>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</si>
  <si>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</si>
  <si>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</si>
  <si>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</si>
  <si>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</si>
  <si>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</si>
  <si>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</si>
  <si>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</si>
  <si>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</si>
  <si>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</si>
  <si>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</si>
  <si>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</si>
  <si>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</si>
  <si>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</si>
  <si>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</si>
  <si>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</si>
  <si>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</si>
  <si>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</si>
  <si>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</si>
  <si>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</si>
  <si>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</si>
  <si>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</si>
  <si>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</si>
  <si>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</si>
  <si>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</si>
  <si>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</si>
  <si>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</si>
  <si>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</si>
  <si>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</si>
  <si>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</si>
  <si>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</si>
  <si>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</si>
  <si>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</si>
  <si>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</si>
  <si>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</si>
  <si>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</si>
  <si>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</si>
  <si>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</si>
  <si>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</si>
  <si>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</si>
  <si>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</si>
  <si>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</si>
  <si>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</si>
  <si>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</si>
  <si>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</si>
  <si>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</si>
  <si>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</si>
  <si>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</si>
  <si>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</si>
  <si>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</si>
  <si>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</si>
  <si>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</si>
  <si>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</si>
  <si>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</si>
  <si>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</si>
  <si>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</si>
  <si>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</si>
  <si>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</si>
  <si>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</si>
  <si>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</si>
  <si>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</si>
  <si>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</si>
  <si>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</si>
  <si>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</si>
  <si>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</si>
  <si>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</si>
  <si>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</si>
  <si>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</si>
  <si>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</si>
  <si>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</si>
  <si>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</si>
  <si>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</si>
  <si>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</si>
  <si>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</si>
  <si>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</si>
  <si>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</si>
  <si>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</si>
  <si>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</si>
  <si>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</si>
  <si>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</si>
  <si>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</si>
  <si>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</si>
  <si>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</si>
  <si>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</si>
  <si>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</si>
  <si>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</si>
  <si>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</si>
  <si>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</si>
  <si>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</si>
  <si>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</si>
  <si>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</si>
  <si>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</si>
  <si>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</si>
  <si>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</si>
  <si>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</si>
  <si>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</si>
  <si>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</si>
  <si>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</si>
  <si>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</si>
  <si>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</si>
  <si>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</si>
  <si>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</si>
  <si>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</si>
  <si>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</si>
  <si>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</si>
  <si>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</si>
  <si>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</si>
  <si>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</si>
  <si>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</si>
  <si>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</si>
  <si>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</si>
  <si>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</si>
  <si>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</si>
  <si>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</si>
  <si>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</si>
  <si>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</si>
  <si>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</si>
  <si>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</si>
  <si>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</si>
  <si>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</si>
  <si>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</si>
  <si>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</si>
  <si>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</si>
  <si>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</si>
  <si>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</si>
  <si>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</si>
  <si>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</si>
  <si>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</si>
  <si>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</si>
  <si>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</si>
  <si>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</si>
  <si>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</si>
  <si>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</si>
  <si>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</si>
  <si>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</si>
  <si>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</si>
  <si>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</si>
  <si>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</si>
  <si>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</si>
  <si>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</si>
  <si>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</si>
  <si>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</si>
  <si>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</si>
  <si>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</si>
  <si>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</si>
  <si>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</si>
  <si>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</si>
  <si>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</si>
  <si>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</si>
  <si>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</si>
  <si>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</si>
  <si>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</si>
  <si>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</si>
  <si>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</si>
  <si>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</si>
  <si>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</si>
  <si>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</si>
  <si>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</si>
  <si>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</si>
  <si>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</si>
  <si>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</si>
  <si>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</si>
  <si>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</si>
  <si>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</si>
  <si>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</si>
  <si>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</si>
  <si>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</si>
  <si>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</si>
  <si>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</si>
  <si>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</si>
  <si>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</si>
  <si>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</si>
  <si>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</si>
  <si>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</si>
  <si>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</si>
  <si>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</si>
  <si>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</si>
  <si>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</si>
  <si>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</si>
  <si>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</si>
  <si>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</si>
  <si>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</si>
  <si>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</si>
  <si>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</si>
  <si>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</si>
  <si>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</si>
  <si>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</si>
  <si>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</si>
  <si>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</si>
  <si>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</si>
  <si>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</si>
  <si>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</si>
  <si>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</si>
  <si>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</si>
  <si>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</si>
  <si>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</si>
  <si>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</si>
  <si>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</si>
  <si>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</si>
  <si>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</si>
  <si>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</si>
  <si>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</si>
  <si>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</si>
  <si>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</si>
  <si>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</si>
  <si>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</si>
  <si>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</si>
  <si>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</si>
  <si>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</si>
  <si>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</si>
  <si>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</si>
  <si>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</si>
  <si>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</si>
  <si>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</si>
  <si>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</si>
  <si>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</si>
  <si>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</si>
  <si>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</si>
  <si>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</si>
  <si>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</si>
  <si>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</si>
  <si>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</si>
  <si>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</si>
  <si>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</si>
  <si>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</si>
  <si>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</si>
  <si>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</si>
  <si>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</si>
  <si>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</si>
  <si>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</si>
  <si>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</si>
  <si>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</si>
  <si>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</si>
  <si>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</si>
  <si>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</si>
  <si>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</si>
  <si>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</si>
  <si>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</si>
  <si>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</si>
  <si>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</si>
  <si>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</si>
  <si>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</si>
  <si>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</si>
  <si>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</si>
  <si>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</si>
  <si>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</si>
  <si>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</si>
  <si>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</si>
  <si>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</si>
  <si>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</si>
  <si>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</si>
  <si>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</si>
  <si>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</si>
  <si>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</si>
  <si>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</si>
  <si>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</si>
  <si>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</si>
  <si>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</si>
  <si>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</si>
  <si>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</si>
  <si>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</si>
  <si>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</si>
  <si>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</si>
  <si>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</si>
  <si>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</si>
  <si>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</si>
  <si>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</si>
  <si>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</si>
  <si>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</si>
  <si>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</si>
  <si>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</si>
  <si>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</si>
  <si>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</si>
  <si>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</si>
  <si>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</si>
  <si>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</si>
  <si>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</si>
  <si>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</si>
  <si>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</si>
  <si>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</si>
  <si>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</si>
  <si>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</si>
  <si>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</si>
  <si>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</si>
  <si>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</si>
  <si>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</si>
  <si>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</si>
  <si>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</si>
  <si>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</si>
  <si>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</si>
  <si>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</si>
  <si>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</si>
  <si>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</si>
  <si>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</si>
  <si>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</si>
  <si>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</si>
  <si>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</si>
  <si>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</si>
  <si>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</si>
  <si>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</si>
  <si>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</si>
  <si>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</si>
  <si>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</si>
  <si>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</si>
  <si>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</si>
  <si>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</si>
  <si>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</si>
  <si>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</si>
  <si>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</si>
  <si>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</si>
  <si>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</si>
  <si>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</si>
  <si>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</si>
  <si>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</si>
  <si>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</si>
  <si>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</si>
  <si>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</si>
  <si>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</si>
  <si>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</si>
  <si>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</si>
  <si>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</si>
  <si>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</si>
  <si>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</si>
  <si>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</si>
  <si>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</si>
  <si>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</si>
  <si>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</si>
  <si>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</si>
  <si>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</si>
  <si>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</si>
  <si>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</si>
  <si>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</si>
  <si>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</si>
  <si>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</si>
  <si>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</si>
  <si>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</si>
  <si>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</si>
  <si>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</si>
  <si>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</si>
  <si>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</si>
  <si>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</si>
  <si>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</si>
  <si>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</si>
  <si>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</si>
  <si>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</si>
  <si>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</si>
  <si>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</si>
  <si>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</si>
  <si>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</si>
  <si>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</si>
  <si>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</si>
  <si>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</si>
  <si>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</si>
  <si>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</si>
  <si>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</si>
  <si>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</si>
  <si>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</si>
  <si>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</si>
  <si>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</si>
  <si>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</si>
  <si>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</si>
  <si>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</si>
  <si>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</si>
  <si>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</si>
  <si>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</si>
  <si>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</si>
  <si>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</si>
  <si>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</si>
  <si>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</si>
  <si>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</si>
  <si>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</si>
  <si>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</si>
  <si>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</si>
  <si>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</si>
  <si>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</si>
  <si>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</si>
  <si>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</si>
  <si>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</si>
  <si>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</si>
  <si>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</si>
  <si>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</si>
  <si>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</si>
  <si>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</si>
  <si>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</si>
  <si>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</si>
  <si>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</si>
  <si>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</si>
  <si>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</si>
  <si>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</si>
  <si>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</si>
  <si>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</si>
  <si>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</si>
  <si>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</si>
  <si>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</si>
  <si>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</si>
  <si>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</si>
  <si>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</si>
  <si>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</si>
  <si>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</si>
  <si>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</si>
  <si>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</si>
  <si>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</si>
  <si>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</si>
  <si>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</si>
  <si>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</si>
  <si>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</si>
  <si>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</si>
  <si>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</si>
  <si>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</si>
  <si>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</si>
  <si>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</si>
  <si>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</si>
  <si>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</si>
  <si>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</si>
  <si>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</si>
  <si>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</si>
  <si>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</si>
  <si>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</si>
  <si>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</si>
  <si>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</si>
  <si>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</si>
  <si>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</si>
  <si>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</si>
  <si>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</si>
  <si>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</si>
  <si>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</si>
  <si>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</si>
  <si>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</si>
  <si>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</si>
  <si>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</si>
  <si>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</si>
  <si>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</si>
  <si>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</si>
  <si>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</si>
  <si>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</si>
  <si>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</si>
  <si>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</si>
  <si>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</si>
  <si>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</si>
  <si>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</si>
  <si>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</si>
  <si>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</si>
  <si>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</si>
  <si>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</si>
  <si>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</si>
  <si>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</si>
  <si>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</si>
  <si>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</si>
  <si>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</si>
  <si>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</si>
  <si>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</si>
  <si>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</si>
  <si>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</si>
  <si>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</si>
  <si>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</si>
  <si>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</si>
  <si>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</si>
  <si>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</si>
  <si>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</si>
  <si>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</si>
  <si>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</si>
  <si>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</si>
  <si>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</si>
  <si>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</si>
  <si>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</si>
  <si>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</si>
  <si>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</si>
  <si>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</si>
  <si>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</si>
  <si>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</si>
  <si>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</si>
  <si>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</si>
  <si>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</si>
  <si>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</si>
  <si>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</si>
  <si>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</si>
  <si>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</si>
  <si>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</si>
  <si>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</si>
  <si>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</si>
  <si>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</si>
  <si>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</si>
  <si>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</si>
  <si>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</si>
  <si>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</si>
  <si>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</si>
  <si>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</si>
  <si>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</si>
  <si>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</si>
  <si>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</si>
  <si>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</si>
  <si>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</si>
  <si>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</si>
  <si>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</si>
  <si>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</si>
  <si>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</si>
  <si>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</si>
  <si>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</si>
  <si>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</si>
  <si>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</si>
  <si>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</si>
  <si>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</si>
  <si>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</si>
  <si>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</si>
  <si>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</si>
  <si>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</si>
  <si>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</si>
  <si>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</si>
  <si>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</si>
  <si>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</si>
  <si>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</si>
  <si>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</si>
  <si>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</si>
  <si>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</si>
  <si>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</si>
  <si>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</si>
  <si>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</si>
  <si>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</si>
  <si>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</si>
  <si>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</si>
  <si>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</si>
  <si>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</si>
  <si>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</si>
  <si>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</si>
  <si>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</si>
  <si>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</si>
  <si>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</si>
  <si>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</si>
  <si>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</si>
  <si>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</si>
  <si>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</si>
  <si>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</si>
  <si>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</si>
  <si>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</si>
  <si>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</si>
  <si>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</si>
  <si>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</si>
  <si>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</si>
  <si>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</si>
  <si>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</si>
  <si>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</si>
  <si>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</si>
  <si>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</si>
  <si>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</si>
  <si>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</si>
  <si>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</si>
  <si>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</si>
  <si>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</si>
  <si>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</si>
  <si>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</si>
  <si>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</si>
  <si>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</si>
  <si>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</si>
  <si>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</si>
  <si>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</si>
  <si>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</si>
  <si>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</si>
  <si>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</si>
  <si>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</si>
  <si>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</si>
  <si>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</si>
  <si>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</si>
  <si>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</si>
  <si>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</si>
  <si>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</si>
  <si>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</si>
  <si>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</si>
  <si>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</si>
  <si>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</si>
  <si>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</si>
  <si>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</si>
  <si>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</si>
  <si>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</si>
  <si>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</si>
  <si>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</si>
  <si>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</si>
  <si>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</si>
  <si>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</si>
  <si>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</si>
  <si>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</si>
  <si>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</si>
  <si>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</si>
  <si>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</si>
  <si>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</si>
  <si>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</si>
  <si>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</si>
  <si>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</si>
  <si>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</si>
  <si>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</si>
  <si>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</si>
  <si>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</si>
  <si>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</si>
  <si>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</si>
  <si>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</si>
  <si>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</si>
  <si>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</si>
  <si>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</si>
  <si>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</si>
  <si>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</si>
  <si>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</si>
  <si>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</si>
  <si>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</si>
  <si>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</si>
  <si>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--&gt; [2016] : {2016 201 _2016}</t>
  </si>
  <si>
    <t>--&gt; [year] : {year class years}</t>
  </si>
  <si>
    <t>--&gt; [2015] : {2015 201 _2015}</t>
  </si>
  <si>
    <t>--&gt; [percapita] : {percapita pita perca}</t>
  </si>
  <si>
    <t>--&gt; [consumption] : {use consumption intake}</t>
  </si>
  <si>
    <t>--&gt; [water] : {water waters pee}</t>
  </si>
  <si>
    <t>--&gt; [population] : {population populations universe}</t>
  </si>
  <si>
    <t>percapita</t>
  </si>
  <si>
    <t>water</t>
  </si>
  <si>
    <t>consumption</t>
  </si>
  <si>
    <t>population</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</si>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</sst>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8">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8">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xf numFmtId="21" fontId="0" fillId="0" borderId="0" xfId="0" applyNumberFormat="1"/>
    <xf numFmtId="21" fontId="5" fillId="0" borderId="0" xfId="0" applyNumberFormat="1" applyFont="1"/>
    <xf numFmtId="0" fontId="10" fillId="0" borderId="0" xfId="0" quotePrefix="1" applyFont="1"/>
  </cellXfs>
  <cellStyles count="18">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xfId="10" builtinId="8" hidden="1"/>
    <cellStyle name="Collegamento ipertestuale" xfId="12" builtinId="8" hidden="1"/>
    <cellStyle name="Collegamento ipertestuale" xfId="14" builtinId="8" hidden="1"/>
    <cellStyle name="Collegamento ipertestuale" xfId="16"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Collegamento ipertestuale visitato" xfId="11" builtinId="9" hidden="1"/>
    <cellStyle name="Collegamento ipertestuale visitato" xfId="13" builtinId="9" hidden="1"/>
    <cellStyle name="Collegamento ipertestuale visitato" xfId="15" builtinId="9" hidden="1"/>
    <cellStyle name="Collegamento ipertestuale visitato" xfId="17"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F1" zoomScale="98" workbookViewId="0">
      <selection activeCell="O1667" sqref="O1667"/>
    </sheetView>
  </sheetViews>
  <sheetFormatPr baseColWidth="10" defaultRowHeight="16" x14ac:dyDescent="0.2"/>
  <cols>
    <col min="1" max="1" width="92.664062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1</v>
      </c>
      <c r="F44" s="2">
        <f t="shared" si="4"/>
        <v>0</v>
      </c>
      <c r="G44" s="2">
        <f t="shared" si="5"/>
        <v>0</v>
      </c>
      <c r="H44" s="2">
        <f t="shared" si="6"/>
        <v>1</v>
      </c>
      <c r="I44" s="12">
        <f t="shared" si="7"/>
        <v>0</v>
      </c>
      <c r="J44" s="30">
        <v>0</v>
      </c>
      <c r="K44" s="2">
        <f t="shared" si="0"/>
        <v>0</v>
      </c>
      <c r="L44" s="2">
        <f t="shared" si="1"/>
        <v>1</v>
      </c>
      <c r="M44" s="2">
        <f t="shared" si="2"/>
        <v>0</v>
      </c>
      <c r="N44" s="12">
        <f t="shared" si="3"/>
        <v>0</v>
      </c>
      <c r="O44" s="16">
        <v>1</v>
      </c>
      <c r="P44" s="2">
        <f t="shared" si="8"/>
        <v>0</v>
      </c>
      <c r="Q44" s="2">
        <f t="shared" si="9"/>
        <v>0</v>
      </c>
      <c r="R44" s="2">
        <f t="shared" si="10"/>
        <v>1</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1</v>
      </c>
      <c r="F65" s="2">
        <f t="shared" si="4"/>
        <v>0</v>
      </c>
      <c r="G65" s="2">
        <f t="shared" si="5"/>
        <v>0</v>
      </c>
      <c r="H65" s="2">
        <f t="shared" si="6"/>
        <v>1</v>
      </c>
      <c r="I65" s="12">
        <f t="shared" si="7"/>
        <v>0</v>
      </c>
      <c r="J65" s="30">
        <v>0</v>
      </c>
      <c r="K65" s="2">
        <f t="shared" si="0"/>
        <v>0</v>
      </c>
      <c r="L65" s="2">
        <f t="shared" si="1"/>
        <v>1</v>
      </c>
      <c r="M65" s="2">
        <f t="shared" si="2"/>
        <v>0</v>
      </c>
      <c r="N65" s="12">
        <f t="shared" si="3"/>
        <v>0</v>
      </c>
      <c r="O65" s="16">
        <v>1</v>
      </c>
      <c r="P65" s="2">
        <f t="shared" si="8"/>
        <v>0</v>
      </c>
      <c r="Q65" s="2">
        <f t="shared" si="9"/>
        <v>0</v>
      </c>
      <c r="R65" s="2">
        <f t="shared" si="10"/>
        <v>1</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1</v>
      </c>
      <c r="F102" s="2">
        <f t="shared" si="20"/>
        <v>0</v>
      </c>
      <c r="G102" s="2">
        <f t="shared" si="21"/>
        <v>0</v>
      </c>
      <c r="H102" s="2">
        <f t="shared" si="22"/>
        <v>1</v>
      </c>
      <c r="I102" s="12">
        <f t="shared" si="23"/>
        <v>0</v>
      </c>
      <c r="J102" s="30">
        <v>0</v>
      </c>
      <c r="K102" s="2">
        <f t="shared" si="16"/>
        <v>0</v>
      </c>
      <c r="L102" s="2">
        <f t="shared" si="17"/>
        <v>1</v>
      </c>
      <c r="M102" s="2">
        <f t="shared" si="18"/>
        <v>0</v>
      </c>
      <c r="N102" s="12">
        <f t="shared" si="19"/>
        <v>0</v>
      </c>
      <c r="O102" s="16">
        <v>1</v>
      </c>
      <c r="P102" s="2">
        <f t="shared" si="24"/>
        <v>0</v>
      </c>
      <c r="Q102" s="2">
        <f t="shared" si="25"/>
        <v>0</v>
      </c>
      <c r="R102" s="2">
        <f t="shared" si="26"/>
        <v>1</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1</v>
      </c>
      <c r="F114" s="2">
        <f t="shared" si="20"/>
        <v>0</v>
      </c>
      <c r="G114" s="2">
        <f t="shared" si="21"/>
        <v>0</v>
      </c>
      <c r="H114" s="2">
        <f t="shared" si="22"/>
        <v>1</v>
      </c>
      <c r="I114" s="12">
        <f t="shared" si="23"/>
        <v>0</v>
      </c>
      <c r="J114" s="30">
        <v>0</v>
      </c>
      <c r="K114" s="2">
        <f t="shared" si="16"/>
        <v>0</v>
      </c>
      <c r="L114" s="2">
        <f t="shared" si="17"/>
        <v>1</v>
      </c>
      <c r="M114" s="2">
        <f t="shared" si="18"/>
        <v>0</v>
      </c>
      <c r="N114" s="12">
        <f t="shared" si="19"/>
        <v>0</v>
      </c>
      <c r="O114" s="16">
        <v>1</v>
      </c>
      <c r="P114" s="2">
        <f t="shared" si="24"/>
        <v>0</v>
      </c>
      <c r="Q114" s="2">
        <f t="shared" si="25"/>
        <v>0</v>
      </c>
      <c r="R114" s="2">
        <f t="shared" si="26"/>
        <v>1</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1</v>
      </c>
      <c r="F191" s="2">
        <f t="shared" si="36"/>
        <v>0</v>
      </c>
      <c r="G191" s="2">
        <f t="shared" si="37"/>
        <v>0</v>
      </c>
      <c r="H191" s="2">
        <f t="shared" si="38"/>
        <v>1</v>
      </c>
      <c r="I191" s="12">
        <f t="shared" si="39"/>
        <v>0</v>
      </c>
      <c r="J191" s="30">
        <v>0</v>
      </c>
      <c r="K191" s="2">
        <f t="shared" si="32"/>
        <v>0</v>
      </c>
      <c r="L191" s="2">
        <f t="shared" si="33"/>
        <v>1</v>
      </c>
      <c r="M191" s="2">
        <f t="shared" si="34"/>
        <v>0</v>
      </c>
      <c r="N191" s="12">
        <f t="shared" si="35"/>
        <v>0</v>
      </c>
      <c r="O191" s="16">
        <v>1</v>
      </c>
      <c r="P191" s="2">
        <f t="shared" si="40"/>
        <v>0</v>
      </c>
      <c r="Q191" s="2">
        <f t="shared" si="41"/>
        <v>0</v>
      </c>
      <c r="R191" s="2">
        <f t="shared" si="42"/>
        <v>1</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1</v>
      </c>
      <c r="F349" s="2">
        <f t="shared" si="84"/>
        <v>0</v>
      </c>
      <c r="G349" s="2">
        <f t="shared" si="85"/>
        <v>0</v>
      </c>
      <c r="H349" s="2">
        <f t="shared" si="86"/>
        <v>1</v>
      </c>
      <c r="I349" s="12">
        <f t="shared" si="87"/>
        <v>0</v>
      </c>
      <c r="J349" s="30">
        <v>0</v>
      </c>
      <c r="K349" s="2">
        <f t="shared" si="80"/>
        <v>0</v>
      </c>
      <c r="L349" s="2">
        <f t="shared" si="81"/>
        <v>1</v>
      </c>
      <c r="M349" s="2">
        <f t="shared" si="82"/>
        <v>0</v>
      </c>
      <c r="N349" s="12">
        <f t="shared" si="83"/>
        <v>0</v>
      </c>
      <c r="O349" s="16">
        <v>1</v>
      </c>
      <c r="P349" s="2">
        <f t="shared" si="88"/>
        <v>0</v>
      </c>
      <c r="Q349" s="2">
        <f t="shared" si="89"/>
        <v>0</v>
      </c>
      <c r="R349" s="2">
        <f t="shared" si="90"/>
        <v>1</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1</v>
      </c>
      <c r="C844" s="31">
        <v>0</v>
      </c>
      <c r="D844" s="18">
        <v>0</v>
      </c>
      <c r="E844" s="30">
        <v>1</v>
      </c>
      <c r="F844" s="2">
        <f t="shared" si="212"/>
        <v>1</v>
      </c>
      <c r="G844" s="2">
        <f t="shared" si="213"/>
        <v>0</v>
      </c>
      <c r="H844" s="2">
        <f t="shared" si="214"/>
        <v>0</v>
      </c>
      <c r="I844" s="12">
        <f t="shared" si="215"/>
        <v>0</v>
      </c>
      <c r="J844" s="30">
        <v>0</v>
      </c>
      <c r="K844" s="2">
        <f t="shared" si="208"/>
        <v>0</v>
      </c>
      <c r="L844" s="2">
        <f t="shared" si="209"/>
        <v>0</v>
      </c>
      <c r="M844" s="2">
        <f t="shared" si="210"/>
        <v>0</v>
      </c>
      <c r="N844" s="12">
        <f t="shared" si="211"/>
        <v>1</v>
      </c>
      <c r="O844" s="16">
        <v>1</v>
      </c>
      <c r="P844" s="2">
        <f t="shared" si="216"/>
        <v>1</v>
      </c>
      <c r="Q844" s="2">
        <f t="shared" si="217"/>
        <v>0</v>
      </c>
      <c r="R844" s="2">
        <f t="shared" si="218"/>
        <v>0</v>
      </c>
      <c r="S844" s="12">
        <f t="shared" si="219"/>
        <v>0</v>
      </c>
      <c r="T844" s="16">
        <v>0</v>
      </c>
      <c r="U844" s="2">
        <f t="shared" si="220"/>
        <v>0</v>
      </c>
      <c r="V844" s="2">
        <f t="shared" si="221"/>
        <v>0</v>
      </c>
      <c r="W844" s="2">
        <f t="shared" si="222"/>
        <v>0</v>
      </c>
      <c r="X844" s="12">
        <f t="shared" si="223"/>
        <v>1</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1</v>
      </c>
      <c r="F1012" s="2">
        <f t="shared" si="244"/>
        <v>0</v>
      </c>
      <c r="G1012" s="2">
        <f t="shared" si="245"/>
        <v>0</v>
      </c>
      <c r="H1012" s="2">
        <f t="shared" si="246"/>
        <v>1</v>
      </c>
      <c r="I1012" s="12">
        <f t="shared" si="247"/>
        <v>0</v>
      </c>
      <c r="J1012" s="30">
        <v>0</v>
      </c>
      <c r="K1012" s="2">
        <f t="shared" si="240"/>
        <v>0</v>
      </c>
      <c r="L1012" s="2">
        <f t="shared" si="241"/>
        <v>1</v>
      </c>
      <c r="M1012" s="2">
        <f t="shared" si="242"/>
        <v>0</v>
      </c>
      <c r="N1012" s="12">
        <f t="shared" si="243"/>
        <v>0</v>
      </c>
      <c r="O1012" s="16">
        <v>1</v>
      </c>
      <c r="P1012" s="2">
        <f t="shared" si="248"/>
        <v>0</v>
      </c>
      <c r="Q1012" s="2">
        <f t="shared" si="249"/>
        <v>0</v>
      </c>
      <c r="R1012" s="2">
        <f t="shared" si="250"/>
        <v>1</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1</v>
      </c>
      <c r="F1330" s="2">
        <f t="shared" si="324"/>
        <v>0</v>
      </c>
      <c r="G1330" s="2">
        <f t="shared" si="325"/>
        <v>0</v>
      </c>
      <c r="H1330" s="2">
        <f t="shared" si="326"/>
        <v>1</v>
      </c>
      <c r="I1330" s="12">
        <f t="shared" si="327"/>
        <v>0</v>
      </c>
      <c r="J1330" s="30">
        <v>0</v>
      </c>
      <c r="K1330" s="2">
        <f t="shared" si="320"/>
        <v>0</v>
      </c>
      <c r="L1330" s="2">
        <f t="shared" si="321"/>
        <v>1</v>
      </c>
      <c r="M1330" s="2">
        <f t="shared" si="322"/>
        <v>0</v>
      </c>
      <c r="N1330" s="12">
        <f t="shared" si="323"/>
        <v>0</v>
      </c>
      <c r="O1330" s="16">
        <v>1</v>
      </c>
      <c r="P1330" s="2">
        <f t="shared" si="328"/>
        <v>0</v>
      </c>
      <c r="Q1330" s="2">
        <f t="shared" si="329"/>
        <v>0</v>
      </c>
      <c r="R1330" s="2">
        <f t="shared" si="330"/>
        <v>1</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1</v>
      </c>
      <c r="F1464" s="2">
        <f t="shared" si="356"/>
        <v>0</v>
      </c>
      <c r="G1464" s="2">
        <f t="shared" si="357"/>
        <v>0</v>
      </c>
      <c r="H1464" s="2">
        <f t="shared" si="358"/>
        <v>1</v>
      </c>
      <c r="I1464" s="12">
        <f t="shared" si="359"/>
        <v>0</v>
      </c>
      <c r="J1464" s="30">
        <v>0</v>
      </c>
      <c r="K1464" s="2">
        <f t="shared" si="352"/>
        <v>0</v>
      </c>
      <c r="L1464" s="2">
        <f t="shared" si="353"/>
        <v>1</v>
      </c>
      <c r="M1464" s="2">
        <f t="shared" si="354"/>
        <v>0</v>
      </c>
      <c r="N1464" s="12">
        <f t="shared" si="355"/>
        <v>0</v>
      </c>
      <c r="O1464" s="16">
        <v>1</v>
      </c>
      <c r="P1464" s="2">
        <f t="shared" si="360"/>
        <v>0</v>
      </c>
      <c r="Q1464" s="2">
        <f t="shared" si="361"/>
        <v>0</v>
      </c>
      <c r="R1464" s="2">
        <f t="shared" si="362"/>
        <v>1</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1</v>
      </c>
      <c r="F1585" s="2">
        <f t="shared" si="388"/>
        <v>0</v>
      </c>
      <c r="G1585" s="2">
        <f t="shared" si="389"/>
        <v>0</v>
      </c>
      <c r="H1585" s="2">
        <f t="shared" si="390"/>
        <v>1</v>
      </c>
      <c r="I1585" s="12">
        <f t="shared" si="391"/>
        <v>0</v>
      </c>
      <c r="J1585" s="30">
        <v>0</v>
      </c>
      <c r="K1585" s="2">
        <f t="shared" si="384"/>
        <v>0</v>
      </c>
      <c r="L1585" s="2">
        <f t="shared" si="385"/>
        <v>1</v>
      </c>
      <c r="M1585" s="2">
        <f t="shared" si="386"/>
        <v>0</v>
      </c>
      <c r="N1585" s="12">
        <f t="shared" si="387"/>
        <v>0</v>
      </c>
      <c r="O1585" s="16">
        <v>1</v>
      </c>
      <c r="P1585" s="2">
        <f t="shared" si="392"/>
        <v>0</v>
      </c>
      <c r="Q1585" s="2">
        <f t="shared" si="393"/>
        <v>0</v>
      </c>
      <c r="R1585" s="2">
        <f t="shared" si="394"/>
        <v>1</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1</v>
      </c>
      <c r="F1600" s="2">
        <f t="shared" si="388"/>
        <v>0</v>
      </c>
      <c r="G1600" s="2">
        <f t="shared" si="389"/>
        <v>0</v>
      </c>
      <c r="H1600" s="2">
        <f t="shared" si="390"/>
        <v>1</v>
      </c>
      <c r="I1600" s="12">
        <f t="shared" si="391"/>
        <v>0</v>
      </c>
      <c r="J1600" s="30">
        <v>0</v>
      </c>
      <c r="K1600" s="2">
        <f t="shared" si="384"/>
        <v>0</v>
      </c>
      <c r="L1600" s="2">
        <f t="shared" si="385"/>
        <v>1</v>
      </c>
      <c r="M1600" s="2">
        <f t="shared" si="386"/>
        <v>0</v>
      </c>
      <c r="N1600" s="12">
        <f t="shared" si="387"/>
        <v>0</v>
      </c>
      <c r="O1600" s="16">
        <v>1</v>
      </c>
      <c r="P1600" s="2">
        <f t="shared" si="392"/>
        <v>0</v>
      </c>
      <c r="Q1600" s="2">
        <f t="shared" si="393"/>
        <v>0</v>
      </c>
      <c r="R1600" s="2">
        <f t="shared" si="394"/>
        <v>1</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P67" workbookViewId="0">
      <selection activeCell="S84" sqref="S84"/>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7" max="27" width="19"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6.610576923076923E-3</v>
      </c>
      <c r="S9" t="s">
        <v>45</v>
      </c>
      <c r="U9">
        <v>9407</v>
      </c>
      <c r="X9" s="2"/>
      <c r="Y9" s="7" t="s">
        <v>28</v>
      </c>
      <c r="Z9" s="7" t="s">
        <v>29</v>
      </c>
      <c r="AA9" s="2"/>
      <c r="AC9" s="3" t="s">
        <v>31</v>
      </c>
      <c r="AD9" s="24">
        <f>Y10/(Y10+Z10)</f>
        <v>1</v>
      </c>
      <c r="AE9" s="2"/>
      <c r="AF9" s="3" t="s">
        <v>3</v>
      </c>
      <c r="AG9" s="24">
        <f>Y11/(Y11+Z11)</f>
        <v>1.0750602055861368E-7</v>
      </c>
    </row>
    <row r="10" spans="1:33" x14ac:dyDescent="0.2">
      <c r="A10" s="50" t="s">
        <v>30</v>
      </c>
      <c r="B10" s="7" t="s">
        <v>28</v>
      </c>
      <c r="C10" s="2">
        <f>SUM(fuzzy_2_subset!F:F)</f>
        <v>1</v>
      </c>
      <c r="D10" s="2">
        <f>SUM(fuzzy_2_subset!I:I)</f>
        <v>0</v>
      </c>
      <c r="E10" s="6">
        <f>SUM(C10:D10)</f>
        <v>1</v>
      </c>
      <c r="G10" s="3" t="s">
        <v>32</v>
      </c>
      <c r="H10" s="24">
        <f>D11/(C11+D11)</f>
        <v>0.99338942307692313</v>
      </c>
      <c r="I10" s="2"/>
      <c r="J10" s="3" t="s">
        <v>4</v>
      </c>
      <c r="K10" s="24">
        <f>D10/(C10+D10)</f>
        <v>0</v>
      </c>
      <c r="M10" s="34" t="s">
        <v>58</v>
      </c>
      <c r="S10" t="s">
        <v>44</v>
      </c>
      <c r="U10">
        <v>1711</v>
      </c>
      <c r="W10" s="50" t="s">
        <v>30</v>
      </c>
      <c r="X10" s="7" t="s">
        <v>28</v>
      </c>
      <c r="Y10" s="2">
        <v>2</v>
      </c>
      <c r="Z10" s="2">
        <v>0</v>
      </c>
      <c r="AA10" s="6">
        <f>SUM(Y10:Z10)</f>
        <v>2</v>
      </c>
      <c r="AC10" s="3" t="s">
        <v>32</v>
      </c>
      <c r="AD10" s="24">
        <f>Z11/(Y11+Z11)</f>
        <v>0.99999989249397947</v>
      </c>
      <c r="AE10" s="2"/>
      <c r="AF10" s="3" t="s">
        <v>4</v>
      </c>
      <c r="AG10" s="24">
        <f>Z10/(Y10+Z10)</f>
        <v>0</v>
      </c>
    </row>
    <row r="11" spans="1:33" x14ac:dyDescent="0.2">
      <c r="A11" s="50"/>
      <c r="B11" s="7" t="s">
        <v>29</v>
      </c>
      <c r="C11" s="2">
        <f>SUM(fuzzy_2_subset!H:H)</f>
        <v>11</v>
      </c>
      <c r="D11" s="2">
        <f>SUM(fuzzy_2_subset!G:G)</f>
        <v>1653</v>
      </c>
      <c r="E11" s="6">
        <f>SUM(C11:D11)</f>
        <v>1664</v>
      </c>
      <c r="G11" s="2"/>
      <c r="H11" s="25"/>
      <c r="I11" s="2"/>
      <c r="J11" s="2"/>
      <c r="K11" s="28"/>
      <c r="M11" s="34" t="s">
        <v>1500</v>
      </c>
      <c r="S11" t="s">
        <v>56</v>
      </c>
      <c r="U11">
        <v>9</v>
      </c>
      <c r="W11" s="50"/>
      <c r="X11" s="7" t="s">
        <v>29</v>
      </c>
      <c r="Y11" s="2">
        <v>125</v>
      </c>
      <c r="Z11" s="2">
        <f>Z14-Y10-Y11-Z10</f>
        <v>1162725454</v>
      </c>
      <c r="AA11" s="6">
        <f>SUM(Y11:Z11)</f>
        <v>1162725579</v>
      </c>
      <c r="AC11" s="2"/>
      <c r="AD11" s="25"/>
      <c r="AE11" s="2"/>
      <c r="AF11" s="2"/>
      <c r="AG11" s="28"/>
    </row>
    <row r="12" spans="1:33" x14ac:dyDescent="0.2">
      <c r="B12" s="5"/>
      <c r="C12" s="6">
        <f>SUM(C10:C11)</f>
        <v>12</v>
      </c>
      <c r="D12" s="6">
        <f>SUM(D10:D11)</f>
        <v>1653</v>
      </c>
      <c r="E12" s="6">
        <f>SUM(C10:D11)</f>
        <v>1665</v>
      </c>
      <c r="G12" s="3" t="s">
        <v>2</v>
      </c>
      <c r="H12" s="24">
        <f>(C10+D11)/(E12)</f>
        <v>0.99339339339339339</v>
      </c>
      <c r="I12" s="2"/>
      <c r="J12" s="3" t="s">
        <v>5</v>
      </c>
      <c r="K12" s="25">
        <f>(K9+K10)/2</f>
        <v>3.3052884615384615E-3</v>
      </c>
      <c r="M12" s="34" t="s">
        <v>1501</v>
      </c>
      <c r="S12" s="9" t="s">
        <v>42</v>
      </c>
      <c r="T12" s="9"/>
      <c r="U12" s="46">
        <v>2187</v>
      </c>
      <c r="X12" s="5"/>
      <c r="Y12" s="6">
        <f>SUM(Y10:Y11)</f>
        <v>127</v>
      </c>
      <c r="Z12" s="6">
        <f>SUM(Z10:Z11)</f>
        <v>1162725454</v>
      </c>
      <c r="AA12" s="6">
        <f>SUM(Y10:Z11)</f>
        <v>1162725581</v>
      </c>
      <c r="AC12" s="3" t="s">
        <v>2</v>
      </c>
      <c r="AD12" s="24">
        <f>(Y10+Z11)/(AA12)</f>
        <v>0.99999989249397958</v>
      </c>
      <c r="AE12" s="2"/>
      <c r="AF12" s="3" t="s">
        <v>5</v>
      </c>
      <c r="AG12" s="25">
        <f>(AG9+AG10)/2</f>
        <v>5.3753010279306839E-8</v>
      </c>
    </row>
    <row r="13" spans="1:33" ht="16" customHeight="1" x14ac:dyDescent="0.2">
      <c r="G13" s="3" t="s">
        <v>33</v>
      </c>
      <c r="H13" s="24">
        <f>(C10)/(C10+C11)</f>
        <v>8.3333333333333329E-2</v>
      </c>
      <c r="M13" s="34" t="s">
        <v>1502</v>
      </c>
      <c r="S13" s="54" t="s">
        <v>41</v>
      </c>
      <c r="T13" s="54"/>
      <c r="U13" s="46">
        <v>11</v>
      </c>
      <c r="AC13" s="3" t="s">
        <v>33</v>
      </c>
      <c r="AD13" s="24">
        <f>(Y10)/(Y10+Y11)</f>
        <v>1.5748031496062992E-2</v>
      </c>
      <c r="AG13" s="27"/>
    </row>
    <row r="14" spans="1:33" x14ac:dyDescent="0.2">
      <c r="M14" s="34" t="s">
        <v>1503</v>
      </c>
      <c r="S14" t="s">
        <v>14</v>
      </c>
      <c r="U14" s="47">
        <v>12</v>
      </c>
      <c r="Y14" t="s">
        <v>50</v>
      </c>
      <c r="Z14" s="48">
        <v>1162725581</v>
      </c>
      <c r="AD14" s="23"/>
      <c r="AG14" s="27"/>
    </row>
    <row r="15" spans="1:33" x14ac:dyDescent="0.2">
      <c r="M15" s="34" t="s">
        <v>1504</v>
      </c>
      <c r="S15" t="s">
        <v>40</v>
      </c>
      <c r="U15" s="46">
        <v>127</v>
      </c>
      <c r="Z15">
        <v>2</v>
      </c>
      <c r="AD15" s="23"/>
      <c r="AG15" s="27"/>
    </row>
    <row r="16" spans="1:33" x14ac:dyDescent="0.2">
      <c r="M16" s="34" t="s">
        <v>1505</v>
      </c>
      <c r="U16" s="21"/>
      <c r="AD16" s="23"/>
      <c r="AG16" s="27"/>
    </row>
    <row r="17" spans="1:33" x14ac:dyDescent="0.2">
      <c r="M17" s="34" t="s">
        <v>1506</v>
      </c>
      <c r="U17" s="21"/>
      <c r="AD17" s="23"/>
      <c r="AG17" s="27"/>
    </row>
    <row r="18" spans="1:33" x14ac:dyDescent="0.2">
      <c r="M18" s="34"/>
      <c r="U18" s="21"/>
      <c r="AD18" s="23"/>
      <c r="AG18" s="27"/>
    </row>
    <row r="19" spans="1:33" x14ac:dyDescent="0.2">
      <c r="M19" s="34"/>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0.5</v>
      </c>
      <c r="I31" s="2"/>
      <c r="J31" s="3" t="s">
        <v>3</v>
      </c>
      <c r="K31" s="24">
        <f>C33/(C33+D33)</f>
        <v>7.709373266777593E-2</v>
      </c>
      <c r="S31" t="s">
        <v>45</v>
      </c>
      <c r="U31">
        <v>9407</v>
      </c>
      <c r="X31" s="2"/>
      <c r="Y31" s="7" t="s">
        <v>28</v>
      </c>
      <c r="Z31" s="7" t="s">
        <v>29</v>
      </c>
      <c r="AA31" s="2"/>
      <c r="AC31" s="3" t="s">
        <v>31</v>
      </c>
      <c r="AD31" s="24">
        <f>Y32/(Y32+Z32)</f>
        <v>1</v>
      </c>
      <c r="AE31" s="2"/>
      <c r="AF31" s="3" t="s">
        <v>3</v>
      </c>
      <c r="AG31" s="24">
        <f>Y33/(Y33+Z33)</f>
        <v>2.0056323195414971E-6</v>
      </c>
    </row>
    <row r="32" spans="1:33" x14ac:dyDescent="0.2">
      <c r="A32" s="50" t="s">
        <v>30</v>
      </c>
      <c r="B32" s="7" t="s">
        <v>0</v>
      </c>
      <c r="C32" s="2">
        <v>1</v>
      </c>
      <c r="D32" s="2">
        <f>SUM(fuzzy_2_subset!N:N)</f>
        <v>1</v>
      </c>
      <c r="E32" s="6">
        <f>SUM(C32:D32)</f>
        <v>2</v>
      </c>
      <c r="G32" s="3" t="s">
        <v>32</v>
      </c>
      <c r="H32" s="24">
        <f>D33/(C33+D33)</f>
        <v>0.92290626733222403</v>
      </c>
      <c r="I32" s="2"/>
      <c r="J32" s="3" t="s">
        <v>4</v>
      </c>
      <c r="K32" s="24">
        <f>D32/(C32+D32)</f>
        <v>0.5</v>
      </c>
      <c r="M32" s="34" t="s">
        <v>58</v>
      </c>
      <c r="S32" t="s">
        <v>44</v>
      </c>
      <c r="U32">
        <v>1711</v>
      </c>
      <c r="W32" s="50" t="s">
        <v>30</v>
      </c>
      <c r="X32" s="7" t="s">
        <v>28</v>
      </c>
      <c r="Y32" s="2">
        <v>2</v>
      </c>
      <c r="Z32" s="2">
        <v>0</v>
      </c>
      <c r="AA32" s="6">
        <f>SUM(Y32:Z32)</f>
        <v>2</v>
      </c>
      <c r="AC32" s="3" t="s">
        <v>32</v>
      </c>
      <c r="AD32" s="24">
        <f>Z33/(Y33+Z33)</f>
        <v>0.99999799436768044</v>
      </c>
      <c r="AE32" s="2"/>
      <c r="AF32" s="3" t="s">
        <v>4</v>
      </c>
      <c r="AG32" s="24">
        <f>Z32/(Y32+Z32)</f>
        <v>0</v>
      </c>
    </row>
    <row r="33" spans="1:33" x14ac:dyDescent="0.2">
      <c r="A33" s="50"/>
      <c r="B33" s="7" t="s">
        <v>1</v>
      </c>
      <c r="C33" s="2">
        <v>139</v>
      </c>
      <c r="D33" s="2">
        <f>SUM(fuzzy_2_subset!L:L)</f>
        <v>1664</v>
      </c>
      <c r="E33" s="6">
        <f>SUM(C33:D33)</f>
        <v>1803</v>
      </c>
      <c r="G33" s="2"/>
      <c r="H33" s="25"/>
      <c r="I33" s="2"/>
      <c r="J33" s="2"/>
      <c r="K33" s="28"/>
      <c r="M33" s="34" t="s">
        <v>1500</v>
      </c>
      <c r="S33" t="s">
        <v>43</v>
      </c>
      <c r="U33">
        <v>9</v>
      </c>
      <c r="W33" s="50"/>
      <c r="X33" s="7" t="s">
        <v>29</v>
      </c>
      <c r="Y33" s="2">
        <v>2332</v>
      </c>
      <c r="Z33" s="2">
        <f>Z36-Y32-Y33-Z32</f>
        <v>1162723247</v>
      </c>
      <c r="AA33" s="6">
        <f>SUM(Y33:Z33)</f>
        <v>1162725579</v>
      </c>
      <c r="AC33" s="2"/>
      <c r="AD33" s="25"/>
      <c r="AE33" s="2"/>
      <c r="AF33" s="2"/>
      <c r="AG33" s="28"/>
    </row>
    <row r="34" spans="1:33" x14ac:dyDescent="0.2">
      <c r="B34" s="5"/>
      <c r="C34" s="6">
        <f>SUM(C32:C33)</f>
        <v>140</v>
      </c>
      <c r="D34" s="6">
        <f>SUM(D32:D33)</f>
        <v>1665</v>
      </c>
      <c r="E34" s="6">
        <f>SUM(C32:D33)</f>
        <v>1805</v>
      </c>
      <c r="G34" s="3" t="s">
        <v>2</v>
      </c>
      <c r="H34" s="24">
        <f>(C32+D33)/(E34)</f>
        <v>0.92243767313019387</v>
      </c>
      <c r="I34" s="2"/>
      <c r="J34" s="3" t="s">
        <v>5</v>
      </c>
      <c r="K34" s="25">
        <f>(K31+K32)/2</f>
        <v>0.28854686633388799</v>
      </c>
      <c r="M34" s="34" t="s">
        <v>1501</v>
      </c>
      <c r="S34" s="9" t="s">
        <v>42</v>
      </c>
      <c r="T34" s="9"/>
      <c r="U34">
        <v>2187</v>
      </c>
      <c r="X34" s="5"/>
      <c r="Y34" s="6">
        <f>SUM(Y32:Y33)</f>
        <v>2334</v>
      </c>
      <c r="Z34" s="6">
        <f>SUM(Z32:Z33)</f>
        <v>1162723247</v>
      </c>
      <c r="AA34" s="6">
        <f>SUM(Y32:Z33)</f>
        <v>1162725581</v>
      </c>
      <c r="AC34" s="3" t="s">
        <v>2</v>
      </c>
      <c r="AD34" s="24">
        <f>(Y32+Z33)/(AA34)</f>
        <v>0.99999799436768388</v>
      </c>
      <c r="AE34" s="2"/>
      <c r="AF34" s="3" t="s">
        <v>5</v>
      </c>
      <c r="AG34" s="25">
        <f>(AG31+AG32)/2</f>
        <v>1.0028161597707485E-6</v>
      </c>
    </row>
    <row r="35" spans="1:33" ht="16" customHeight="1" x14ac:dyDescent="0.2">
      <c r="G35" s="3" t="s">
        <v>33</v>
      </c>
      <c r="H35" s="24">
        <f>(C32)/(C32+C33)</f>
        <v>7.1428571428571426E-3</v>
      </c>
      <c r="M35" s="34" t="s">
        <v>1502</v>
      </c>
      <c r="S35" s="54" t="s">
        <v>41</v>
      </c>
      <c r="T35" s="54"/>
      <c r="U35">
        <v>11</v>
      </c>
      <c r="AC35" s="3" t="s">
        <v>33</v>
      </c>
      <c r="AD35" s="24">
        <f>(Y32)/(Y32+Y33)</f>
        <v>8.5689802913453304E-4</v>
      </c>
      <c r="AG35" s="27"/>
    </row>
    <row r="36" spans="1:33" x14ac:dyDescent="0.2">
      <c r="M36" s="34" t="s">
        <v>1503</v>
      </c>
      <c r="S36" t="s">
        <v>14</v>
      </c>
      <c r="U36" s="10">
        <v>140</v>
      </c>
      <c r="Y36" t="s">
        <v>50</v>
      </c>
      <c r="Z36" s="48">
        <v>1162725581</v>
      </c>
      <c r="AD36" s="23"/>
      <c r="AG36" s="27"/>
    </row>
    <row r="37" spans="1:33" x14ac:dyDescent="0.2">
      <c r="M37" s="34" t="s">
        <v>1504</v>
      </c>
      <c r="S37" t="s">
        <v>40</v>
      </c>
      <c r="U37" s="21">
        <v>2334</v>
      </c>
      <c r="AD37" s="23"/>
      <c r="AG37" s="27"/>
    </row>
    <row r="38" spans="1:33" x14ac:dyDescent="0.2">
      <c r="M38" s="34" t="s">
        <v>1505</v>
      </c>
      <c r="U38" s="21"/>
      <c r="AD38" s="23"/>
      <c r="AG38" s="27"/>
    </row>
    <row r="39" spans="1:33" x14ac:dyDescent="0.2">
      <c r="M39" s="34" t="s">
        <v>1506</v>
      </c>
      <c r="U39" s="21"/>
      <c r="AD39" s="23"/>
      <c r="AG39" s="27"/>
    </row>
    <row r="40" spans="1:33" x14ac:dyDescent="0.2">
      <c r="M40" s="34"/>
      <c r="U40" s="21"/>
      <c r="AD40" s="23"/>
      <c r="AG40" s="27"/>
    </row>
    <row r="41" spans="1:33" x14ac:dyDescent="0.2">
      <c r="M41" s="34"/>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1</v>
      </c>
      <c r="I53" s="2"/>
      <c r="J53" s="3" t="s">
        <v>3</v>
      </c>
      <c r="K53" s="24">
        <f>C55/(C55+D55)</f>
        <v>6.610576923076923E-3</v>
      </c>
      <c r="S53" t="s">
        <v>45</v>
      </c>
      <c r="U53" s="46">
        <v>9407</v>
      </c>
      <c r="X53" s="2"/>
      <c r="Y53" s="7" t="s">
        <v>28</v>
      </c>
      <c r="Z53" s="7" t="s">
        <v>29</v>
      </c>
      <c r="AA53" s="2"/>
      <c r="AC53" s="3" t="s">
        <v>31</v>
      </c>
      <c r="AD53" s="24">
        <f>Y54/(Y54+Z54)</f>
        <v>1</v>
      </c>
      <c r="AE53" s="2"/>
      <c r="AF53" s="3" t="s">
        <v>3</v>
      </c>
      <c r="AG53" s="24">
        <f>Y55/(Y55+Z55)</f>
        <v>5.13448754187939E-7</v>
      </c>
    </row>
    <row r="54" spans="1:33" x14ac:dyDescent="0.2">
      <c r="A54" s="50" t="s">
        <v>30</v>
      </c>
      <c r="B54" s="7" t="s">
        <v>0</v>
      </c>
      <c r="C54" s="2">
        <f>SUM(fuzzy_2_subset!P:P)</f>
        <v>1</v>
      </c>
      <c r="D54" s="2">
        <f>SUM(fuzzy_2_subset!S:S)</f>
        <v>0</v>
      </c>
      <c r="E54" s="6">
        <f>SUM(C54:D54)</f>
        <v>1</v>
      </c>
      <c r="G54" s="3" t="s">
        <v>32</v>
      </c>
      <c r="H54" s="24">
        <f>D55/(C55+D55)</f>
        <v>0.99338942307692313</v>
      </c>
      <c r="I54" s="2"/>
      <c r="J54" s="3" t="s">
        <v>4</v>
      </c>
      <c r="K54" s="24">
        <f>D54/(C54+D54)</f>
        <v>0</v>
      </c>
      <c r="M54" s="34" t="s">
        <v>58</v>
      </c>
      <c r="S54" t="s">
        <v>44</v>
      </c>
      <c r="U54" s="46">
        <v>1711</v>
      </c>
      <c r="W54" s="50" t="s">
        <v>30</v>
      </c>
      <c r="X54" s="7" t="s">
        <v>28</v>
      </c>
      <c r="Y54" s="2">
        <v>2</v>
      </c>
      <c r="Z54" s="2">
        <v>0</v>
      </c>
      <c r="AA54" s="6">
        <f>SUM(Y54:Z54)</f>
        <v>2</v>
      </c>
      <c r="AC54" s="3" t="s">
        <v>32</v>
      </c>
      <c r="AD54" s="24">
        <f>Z55/(Y55+Z55)</f>
        <v>0.99999948655124582</v>
      </c>
      <c r="AE54" s="2"/>
      <c r="AF54" s="3" t="s">
        <v>4</v>
      </c>
      <c r="AG54" s="24">
        <f>Z54/(Y54+Z54)</f>
        <v>0</v>
      </c>
    </row>
    <row r="55" spans="1:33" x14ac:dyDescent="0.2">
      <c r="A55" s="50"/>
      <c r="B55" s="7" t="s">
        <v>1</v>
      </c>
      <c r="C55" s="2">
        <f>SUM(fuzzy_2_subset!R:R)</f>
        <v>11</v>
      </c>
      <c r="D55" s="2">
        <f>SUM(fuzzy_2_subset!Q:Q)</f>
        <v>1653</v>
      </c>
      <c r="E55" s="6">
        <f>SUM(C55:D55)</f>
        <v>1664</v>
      </c>
      <c r="G55" s="2"/>
      <c r="H55" s="25"/>
      <c r="I55" s="2"/>
      <c r="J55" s="2"/>
      <c r="K55" s="28"/>
      <c r="M55" s="34" t="s">
        <v>1500</v>
      </c>
      <c r="S55" t="s">
        <v>43</v>
      </c>
      <c r="U55" s="46">
        <v>9</v>
      </c>
      <c r="W55" s="50"/>
      <c r="X55" s="7" t="s">
        <v>29</v>
      </c>
      <c r="Y55" s="2">
        <v>597</v>
      </c>
      <c r="Z55" s="2">
        <f>Z58-Y54-Y55-Z54</f>
        <v>1162724982</v>
      </c>
      <c r="AA55" s="6">
        <f>SUM(Y55:Z55)</f>
        <v>1162725579</v>
      </c>
      <c r="AC55" s="2"/>
      <c r="AD55" s="25"/>
      <c r="AE55" s="2"/>
      <c r="AF55" s="2"/>
      <c r="AG55" s="28"/>
    </row>
    <row r="56" spans="1:33" x14ac:dyDescent="0.2">
      <c r="B56" s="5"/>
      <c r="C56" s="6">
        <f>SUM(C54:C55)</f>
        <v>12</v>
      </c>
      <c r="D56" s="6">
        <f>SUM(D54:D55)</f>
        <v>1653</v>
      </c>
      <c r="E56" s="6">
        <f>SUM(C54:D55)</f>
        <v>1665</v>
      </c>
      <c r="G56" s="3" t="s">
        <v>2</v>
      </c>
      <c r="H56" s="24">
        <f>(C54+D55)/(E56)</f>
        <v>0.99339339339339339</v>
      </c>
      <c r="I56" s="2"/>
      <c r="J56" s="3" t="s">
        <v>5</v>
      </c>
      <c r="K56" s="25">
        <f>(K53+K54)/2</f>
        <v>3.3052884615384615E-3</v>
      </c>
      <c r="M56" s="34" t="s">
        <v>1501</v>
      </c>
      <c r="S56" s="9" t="s">
        <v>42</v>
      </c>
      <c r="T56" s="9"/>
      <c r="U56" s="46">
        <v>2187</v>
      </c>
      <c r="X56" s="5"/>
      <c r="Y56" s="6">
        <f>SUM(Y54:Y55)</f>
        <v>599</v>
      </c>
      <c r="Z56" s="6">
        <f>SUM(Z54:Z55)</f>
        <v>1162724982</v>
      </c>
      <c r="AA56" s="6">
        <f>SUM(Y54:Z55)</f>
        <v>1162725581</v>
      </c>
      <c r="AC56" s="3" t="s">
        <v>2</v>
      </c>
      <c r="AD56" s="24">
        <f>(Y54+Z55)/(AA56)</f>
        <v>0.99999948655124671</v>
      </c>
      <c r="AE56" s="2"/>
      <c r="AF56" s="3" t="s">
        <v>5</v>
      </c>
      <c r="AG56" s="25">
        <f>(AG53+AG54)/2</f>
        <v>2.567243770939695E-7</v>
      </c>
    </row>
    <row r="57" spans="1:33" ht="16" customHeight="1" x14ac:dyDescent="0.2">
      <c r="G57" s="3" t="s">
        <v>33</v>
      </c>
      <c r="H57" s="24">
        <f>(C54)/(C54+C55)</f>
        <v>8.3333333333333329E-2</v>
      </c>
      <c r="M57" s="34" t="s">
        <v>1502</v>
      </c>
      <c r="S57" s="54" t="s">
        <v>41</v>
      </c>
      <c r="T57" s="54"/>
      <c r="U57" s="46">
        <v>11</v>
      </c>
      <c r="AC57" s="3" t="s">
        <v>33</v>
      </c>
      <c r="AD57" s="24">
        <f>(Y54)/(Y54+Y55)</f>
        <v>3.3388981636060101E-3</v>
      </c>
      <c r="AG57" s="27"/>
    </row>
    <row r="58" spans="1:33" x14ac:dyDescent="0.2">
      <c r="M58" s="34" t="s">
        <v>1503</v>
      </c>
      <c r="S58" t="s">
        <v>14</v>
      </c>
      <c r="U58" s="10">
        <v>13</v>
      </c>
      <c r="Y58" t="s">
        <v>50</v>
      </c>
      <c r="Z58" s="48">
        <v>1162725581</v>
      </c>
      <c r="AD58" s="23"/>
      <c r="AG58" s="27"/>
    </row>
    <row r="59" spans="1:33" x14ac:dyDescent="0.2">
      <c r="M59" s="34" t="s">
        <v>1504</v>
      </c>
      <c r="S59" t="s">
        <v>40</v>
      </c>
      <c r="U59" s="57">
        <v>599</v>
      </c>
      <c r="Z59">
        <v>1</v>
      </c>
      <c r="AD59" s="23"/>
      <c r="AG59" s="27"/>
    </row>
    <row r="60" spans="1:33" x14ac:dyDescent="0.2">
      <c r="M60" s="34" t="s">
        <v>1505</v>
      </c>
      <c r="U60" s="21"/>
      <c r="AD60" s="23"/>
      <c r="AG60" s="27"/>
    </row>
    <row r="61" spans="1:33" x14ac:dyDescent="0.2">
      <c r="M61" s="34" t="s">
        <v>1506</v>
      </c>
      <c r="U61" s="21"/>
      <c r="AD61" s="23"/>
      <c r="AG61" s="27"/>
    </row>
    <row r="62" spans="1:33" x14ac:dyDescent="0.2">
      <c r="M62" s="34"/>
      <c r="U62" s="21"/>
      <c r="AD62" s="23"/>
      <c r="AG62" s="27"/>
    </row>
    <row r="63" spans="1:33" x14ac:dyDescent="0.2">
      <c r="M63" s="34"/>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0.5</v>
      </c>
      <c r="I75" s="2"/>
      <c r="J75" s="3" t="s">
        <v>3</v>
      </c>
      <c r="K75" s="24">
        <f>C77/(C77+D77)</f>
        <v>7.709373266777593E-2</v>
      </c>
      <c r="S75" t="s">
        <v>45</v>
      </c>
      <c r="U75" s="46">
        <v>9407</v>
      </c>
      <c r="X75" s="2"/>
      <c r="Y75" s="7" t="s">
        <v>28</v>
      </c>
      <c r="Z75" s="7" t="s">
        <v>29</v>
      </c>
      <c r="AA75" s="2"/>
      <c r="AC75" s="3" t="s">
        <v>31</v>
      </c>
      <c r="AD75" s="24">
        <f>Y76/(Y76+Z76)</f>
        <v>1</v>
      </c>
      <c r="AE75" s="2"/>
      <c r="AF75" s="3" t="s">
        <v>3</v>
      </c>
      <c r="AG75" s="24">
        <f>Y77/(Y77+Z77)</f>
        <v>3.3092073224270229E-5</v>
      </c>
    </row>
    <row r="76" spans="1:33" x14ac:dyDescent="0.2">
      <c r="A76" s="50" t="s">
        <v>30</v>
      </c>
      <c r="B76" s="7" t="s">
        <v>0</v>
      </c>
      <c r="C76" s="2">
        <v>1</v>
      </c>
      <c r="D76" s="2">
        <f>SUM(fuzzy_2_subset!X:X)</f>
        <v>1</v>
      </c>
      <c r="E76" s="6">
        <f>SUM(C76:D76)</f>
        <v>2</v>
      </c>
      <c r="G76" s="3" t="s">
        <v>32</v>
      </c>
      <c r="H76" s="24">
        <f>D77/(C77+D77)</f>
        <v>0.92290626733222403</v>
      </c>
      <c r="I76" s="2"/>
      <c r="J76" s="3" t="s">
        <v>4</v>
      </c>
      <c r="K76" s="24">
        <f>D76/(C76+D76)</f>
        <v>0.5</v>
      </c>
      <c r="M76" s="34" t="s">
        <v>58</v>
      </c>
      <c r="S76" t="s">
        <v>44</v>
      </c>
      <c r="U76" s="46">
        <v>1711</v>
      </c>
      <c r="W76" s="50" t="s">
        <v>30</v>
      </c>
      <c r="X76" s="7" t="s">
        <v>28</v>
      </c>
      <c r="Y76" s="2">
        <v>2</v>
      </c>
      <c r="Z76" s="2">
        <v>0</v>
      </c>
      <c r="AA76" s="6">
        <f>SUM(Y76:Z76)</f>
        <v>2</v>
      </c>
      <c r="AC76" s="3" t="s">
        <v>32</v>
      </c>
      <c r="AD76" s="24">
        <f>Z77/(Y77+Z77)</f>
        <v>0.99996690792677578</v>
      </c>
      <c r="AE76" s="2"/>
      <c r="AF76" s="3" t="s">
        <v>4</v>
      </c>
      <c r="AG76" s="24">
        <f>Z76/(Y76+Z76)</f>
        <v>0</v>
      </c>
    </row>
    <row r="77" spans="1:33" x14ac:dyDescent="0.2">
      <c r="A77" s="50"/>
      <c r="B77" s="7" t="s">
        <v>1</v>
      </c>
      <c r="C77" s="2">
        <v>139</v>
      </c>
      <c r="D77" s="2">
        <f>SUM(fuzzy_2_subset!V:V)</f>
        <v>1664</v>
      </c>
      <c r="E77" s="6">
        <f>SUM(C77:D77)</f>
        <v>1803</v>
      </c>
      <c r="G77" s="2"/>
      <c r="H77" s="25"/>
      <c r="I77" s="2"/>
      <c r="J77" s="2"/>
      <c r="K77" s="28"/>
      <c r="M77" s="34" t="s">
        <v>1500</v>
      </c>
      <c r="S77" t="s">
        <v>43</v>
      </c>
      <c r="U77" s="46">
        <v>9</v>
      </c>
      <c r="W77" s="50"/>
      <c r="X77" s="7" t="s">
        <v>29</v>
      </c>
      <c r="Y77" s="2">
        <v>38477</v>
      </c>
      <c r="Z77" s="2">
        <f>Z80-Y76-Y77-Z76</f>
        <v>1162687102</v>
      </c>
      <c r="AA77" s="6">
        <f>SUM(Y77:Z77)</f>
        <v>1162725579</v>
      </c>
      <c r="AC77" s="2"/>
      <c r="AD77" s="25"/>
      <c r="AE77" s="2"/>
      <c r="AF77" s="2"/>
      <c r="AG77" s="28"/>
    </row>
    <row r="78" spans="1:33" x14ac:dyDescent="0.2">
      <c r="B78" s="5"/>
      <c r="C78" s="6">
        <f>SUM(C76:C77)</f>
        <v>140</v>
      </c>
      <c r="D78" s="6">
        <f>SUM(D76:D77)</f>
        <v>1665</v>
      </c>
      <c r="E78" s="6">
        <f>SUM(C76:D77)</f>
        <v>1805</v>
      </c>
      <c r="G78" s="3" t="s">
        <v>2</v>
      </c>
      <c r="H78" s="24">
        <f>(C76+D77)/(E78)</f>
        <v>0.92243767313019387</v>
      </c>
      <c r="I78" s="2"/>
      <c r="J78" s="3" t="s">
        <v>5</v>
      </c>
      <c r="K78" s="25">
        <f>(K75+K76)/2</f>
        <v>0.28854686633388799</v>
      </c>
      <c r="M78" s="34" t="s">
        <v>1501</v>
      </c>
      <c r="S78" s="9" t="s">
        <v>42</v>
      </c>
      <c r="T78" s="9"/>
      <c r="U78" s="46">
        <v>2187</v>
      </c>
      <c r="X78" s="5"/>
      <c r="Y78" s="6">
        <f>SUM(Y76:Y77)</f>
        <v>38479</v>
      </c>
      <c r="Z78" s="6">
        <f>SUM(Z76:Z77)</f>
        <v>1162687102</v>
      </c>
      <c r="AA78" s="6">
        <f>SUM(Y76:Z77)</f>
        <v>1162725581</v>
      </c>
      <c r="AC78" s="3" t="s">
        <v>2</v>
      </c>
      <c r="AD78" s="24">
        <f>(Y76+Z77)/(AA78)</f>
        <v>0.99996690792683263</v>
      </c>
      <c r="AE78" s="2"/>
      <c r="AF78" s="3" t="s">
        <v>5</v>
      </c>
      <c r="AG78" s="25">
        <f>(AG75+AG76)/2</f>
        <v>1.6546036612135114E-5</v>
      </c>
    </row>
    <row r="79" spans="1:33" ht="16" customHeight="1" x14ac:dyDescent="0.2">
      <c r="G79" s="3" t="s">
        <v>33</v>
      </c>
      <c r="H79" s="24">
        <f>(C76)/(C76+C77)</f>
        <v>7.1428571428571426E-3</v>
      </c>
      <c r="M79" s="34" t="s">
        <v>1502</v>
      </c>
      <c r="S79" s="54" t="s">
        <v>41</v>
      </c>
      <c r="T79" s="54"/>
      <c r="U79" s="46">
        <v>11</v>
      </c>
      <c r="AC79" s="3" t="s">
        <v>33</v>
      </c>
      <c r="AD79" s="24">
        <f>(Y76)/(Y76+Y77)</f>
        <v>5.1976402713168224E-5</v>
      </c>
      <c r="AG79" s="27"/>
    </row>
    <row r="80" spans="1:33" x14ac:dyDescent="0.2">
      <c r="M80" s="34" t="s">
        <v>1503</v>
      </c>
      <c r="S80" t="s">
        <v>14</v>
      </c>
      <c r="U80" s="47">
        <v>140</v>
      </c>
      <c r="Y80" t="s">
        <v>50</v>
      </c>
      <c r="Z80" s="48">
        <v>1162725581</v>
      </c>
      <c r="AD80" s="23"/>
      <c r="AG80" s="27"/>
    </row>
    <row r="81" spans="13:33" x14ac:dyDescent="0.2">
      <c r="M81" s="34" t="s">
        <v>1504</v>
      </c>
      <c r="S81" t="s">
        <v>40</v>
      </c>
      <c r="U81" s="46"/>
      <c r="AD81" s="23"/>
      <c r="AG81" s="27"/>
    </row>
    <row r="82" spans="13:33" x14ac:dyDescent="0.2">
      <c r="M82" s="34" t="s">
        <v>1505</v>
      </c>
      <c r="U82" s="21"/>
      <c r="AD82" s="23"/>
      <c r="AG82" s="27"/>
    </row>
    <row r="83" spans="13:33" x14ac:dyDescent="0.2">
      <c r="M83" s="34" t="s">
        <v>1506</v>
      </c>
      <c r="U83" s="21"/>
      <c r="AD83" s="23"/>
      <c r="AG83" s="27"/>
    </row>
    <row r="84" spans="13:33" x14ac:dyDescent="0.2">
      <c r="M84" s="34"/>
      <c r="U84" s="21"/>
      <c r="Y84" s="34"/>
      <c r="AD84" s="23"/>
      <c r="AG84" s="27"/>
    </row>
    <row r="85" spans="13:33" x14ac:dyDescent="0.2">
      <c r="M85" s="34"/>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G16" sqref="G16"/>
    </sheetView>
  </sheetViews>
  <sheetFormatPr baseColWidth="10" defaultRowHeight="16" x14ac:dyDescent="0.2"/>
  <sheetData>
    <row r="1" spans="1:12" ht="17" thickBot="1" x14ac:dyDescent="0.25">
      <c r="H1" t="s">
        <v>1496</v>
      </c>
    </row>
    <row r="2" spans="1:12" ht="17" thickBot="1" x14ac:dyDescent="0.25">
      <c r="B2" s="2">
        <v>1</v>
      </c>
      <c r="C2" s="2">
        <v>2</v>
      </c>
      <c r="D2" s="2">
        <v>3</v>
      </c>
      <c r="E2" s="2">
        <v>4</v>
      </c>
      <c r="F2" s="2">
        <v>5</v>
      </c>
      <c r="G2" s="2">
        <v>6</v>
      </c>
      <c r="H2" s="40"/>
    </row>
    <row r="3" spans="1:12" x14ac:dyDescent="0.2">
      <c r="A3" s="43" t="s">
        <v>1495</v>
      </c>
      <c r="B3" s="41">
        <v>13</v>
      </c>
      <c r="C3" s="42">
        <v>3</v>
      </c>
      <c r="D3" s="42">
        <v>6</v>
      </c>
      <c r="E3" s="42">
        <v>16</v>
      </c>
      <c r="F3" s="42">
        <v>175</v>
      </c>
      <c r="G3" s="42">
        <v>414</v>
      </c>
      <c r="H3" s="14">
        <f>SUM(B3:G3)</f>
        <v>627</v>
      </c>
    </row>
    <row r="4" spans="1:12" x14ac:dyDescent="0.2">
      <c r="A4" s="44" t="s">
        <v>1497</v>
      </c>
      <c r="B4" s="36">
        <v>21</v>
      </c>
      <c r="C4" s="2">
        <v>2</v>
      </c>
      <c r="D4" s="2">
        <v>5</v>
      </c>
      <c r="E4" s="2">
        <v>18</v>
      </c>
      <c r="F4" s="2">
        <v>257</v>
      </c>
      <c r="G4" s="2">
        <v>3399</v>
      </c>
      <c r="H4" s="12">
        <f>SUM(B4:G4)</f>
        <v>3702</v>
      </c>
    </row>
    <row r="5" spans="1:12" x14ac:dyDescent="0.2">
      <c r="A5" s="44" t="s">
        <v>1498</v>
      </c>
      <c r="B5" s="36">
        <v>32</v>
      </c>
      <c r="C5" s="2">
        <v>4</v>
      </c>
      <c r="D5" s="2">
        <v>6</v>
      </c>
      <c r="E5" s="2">
        <v>19</v>
      </c>
      <c r="F5" s="2">
        <v>242</v>
      </c>
      <c r="G5" s="2">
        <v>401</v>
      </c>
      <c r="H5" s="12">
        <f>SUM(B5:G5)</f>
        <v>704</v>
      </c>
    </row>
    <row r="6" spans="1:12" ht="17" thickBot="1" x14ac:dyDescent="0.25">
      <c r="A6" s="45" t="s">
        <v>1499</v>
      </c>
      <c r="B6" s="37">
        <v>25</v>
      </c>
      <c r="C6" s="38">
        <v>3</v>
      </c>
      <c r="D6" s="38">
        <v>4</v>
      </c>
      <c r="E6" s="38">
        <v>18</v>
      </c>
      <c r="F6" s="38">
        <v>234</v>
      </c>
      <c r="G6" s="38">
        <v>4845</v>
      </c>
      <c r="H6" s="39">
        <f>SUM(B6:G6)</f>
        <v>5129</v>
      </c>
      <c r="K6" s="56"/>
    </row>
    <row r="7" spans="1:12" x14ac:dyDescent="0.2">
      <c r="K7" s="56"/>
    </row>
    <row r="8" spans="1:12" x14ac:dyDescent="0.2">
      <c r="K8" s="56"/>
    </row>
    <row r="9" spans="1:12" x14ac:dyDescent="0.2">
      <c r="J9" s="56"/>
      <c r="K9" s="55"/>
    </row>
    <row r="10" spans="1:12" x14ac:dyDescent="0.2">
      <c r="J10" s="56"/>
      <c r="L10" s="55"/>
    </row>
    <row r="11" spans="1:12" x14ac:dyDescent="0.2">
      <c r="J11" s="55"/>
      <c r="L11" s="56"/>
    </row>
    <row r="12" spans="1:12" x14ac:dyDescent="0.2">
      <c r="L12"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B43" workbookViewId="0">
      <selection activeCell="C68" sqref="C68"/>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4.2219541616405308E-3</v>
      </c>
      <c r="S9" t="s">
        <v>44</v>
      </c>
      <c r="U9">
        <v>1771</v>
      </c>
    </row>
    <row r="10" spans="1:21" x14ac:dyDescent="0.2">
      <c r="A10" s="50" t="s">
        <v>30</v>
      </c>
      <c r="B10" s="7" t="s">
        <v>28</v>
      </c>
      <c r="C10" s="2">
        <v>7</v>
      </c>
      <c r="D10" s="2">
        <v>0</v>
      </c>
      <c r="E10" s="6">
        <f>SUM(C10:D10)</f>
        <v>7</v>
      </c>
      <c r="G10" s="3" t="s">
        <v>32</v>
      </c>
      <c r="H10" s="24">
        <f>D11/(C11+D11)</f>
        <v>0.99577804583835949</v>
      </c>
      <c r="I10" s="2"/>
      <c r="J10" s="3" t="s">
        <v>4</v>
      </c>
      <c r="K10" s="24">
        <f>D10/(C10+D10)</f>
        <v>0</v>
      </c>
      <c r="M10" s="1" t="s">
        <v>1508</v>
      </c>
      <c r="S10" t="s">
        <v>43</v>
      </c>
      <c r="U10">
        <v>6</v>
      </c>
    </row>
    <row r="11" spans="1:21" x14ac:dyDescent="0.2">
      <c r="A11" s="50"/>
      <c r="B11" s="7" t="s">
        <v>29</v>
      </c>
      <c r="C11" s="2">
        <v>7</v>
      </c>
      <c r="D11" s="2">
        <f>1665-C10-C11-D10</f>
        <v>1651</v>
      </c>
      <c r="E11" s="6">
        <f>SUM(C11:D11)</f>
        <v>1658</v>
      </c>
      <c r="G11" s="2"/>
      <c r="H11" s="25"/>
      <c r="I11" s="2"/>
      <c r="J11" s="2"/>
      <c r="K11" s="28"/>
      <c r="M11" s="1" t="s">
        <v>1507</v>
      </c>
      <c r="S11" t="s">
        <v>14</v>
      </c>
      <c r="U11" s="10">
        <v>14</v>
      </c>
    </row>
    <row r="12" spans="1:21" x14ac:dyDescent="0.2">
      <c r="B12" s="5"/>
      <c r="C12" s="6">
        <f>SUM(C10:C11)</f>
        <v>14</v>
      </c>
      <c r="D12" s="6">
        <f>SUM(D10:D11)</f>
        <v>1651</v>
      </c>
      <c r="E12" s="6">
        <f>SUM(C10:D11)</f>
        <v>1665</v>
      </c>
      <c r="G12" s="3" t="s">
        <v>2</v>
      </c>
      <c r="H12" s="24">
        <f>(C10+D11)/(E12)</f>
        <v>0.9957957957957958</v>
      </c>
      <c r="I12" s="2"/>
      <c r="J12" s="3" t="s">
        <v>5</v>
      </c>
      <c r="K12" s="25">
        <f>(K9+K10)/2</f>
        <v>2.1109770808202654E-3</v>
      </c>
      <c r="M12" s="1" t="s">
        <v>1509</v>
      </c>
      <c r="S12" s="9"/>
      <c r="T12" s="9"/>
    </row>
    <row r="13" spans="1:21" ht="16" customHeight="1" x14ac:dyDescent="0.2">
      <c r="G13" s="3" t="s">
        <v>33</v>
      </c>
      <c r="H13" s="24">
        <f>(C10)/(C10+C11)</f>
        <v>0.5</v>
      </c>
      <c r="K13" s="27"/>
      <c r="M13" s="1">
        <v>2016</v>
      </c>
      <c r="S13" s="54"/>
      <c r="T13" s="54"/>
    </row>
    <row r="14" spans="1:21" x14ac:dyDescent="0.2">
      <c r="H14" s="23"/>
      <c r="K14" s="27"/>
      <c r="M14" s="1">
        <v>2015</v>
      </c>
    </row>
    <row r="15" spans="1:21" x14ac:dyDescent="0.2">
      <c r="H15" s="23"/>
      <c r="K15" s="27"/>
      <c r="M15" s="1" t="s">
        <v>1510</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9.6327513546056592E-3</v>
      </c>
      <c r="S32" t="s">
        <v>44</v>
      </c>
      <c r="U32">
        <v>1771</v>
      </c>
    </row>
    <row r="33" spans="1:21" x14ac:dyDescent="0.2">
      <c r="A33" s="50" t="s">
        <v>30</v>
      </c>
      <c r="B33" s="7" t="s">
        <v>28</v>
      </c>
      <c r="C33" s="2">
        <v>4</v>
      </c>
      <c r="D33" s="2">
        <v>0</v>
      </c>
      <c r="E33" s="6">
        <f>SUM(C33:D33)</f>
        <v>4</v>
      </c>
      <c r="G33" s="3" t="s">
        <v>32</v>
      </c>
      <c r="H33" s="24">
        <f>D34/(C34+D34)</f>
        <v>0.99036724864539438</v>
      </c>
      <c r="I33" s="2"/>
      <c r="J33" s="3" t="s">
        <v>4</v>
      </c>
      <c r="K33" s="24">
        <f>D33/(C33+D33)</f>
        <v>0</v>
      </c>
      <c r="M33" s="1" t="s">
        <v>51</v>
      </c>
      <c r="S33" t="s">
        <v>43</v>
      </c>
      <c r="U33">
        <v>8</v>
      </c>
    </row>
    <row r="34" spans="1:21" x14ac:dyDescent="0.2">
      <c r="A34" s="50"/>
      <c r="B34" s="7" t="s">
        <v>29</v>
      </c>
      <c r="C34" s="2">
        <v>16</v>
      </c>
      <c r="D34" s="2">
        <f>1665-C33-C34-D33</f>
        <v>1645</v>
      </c>
      <c r="E34" s="6">
        <f>SUM(C34:D34)</f>
        <v>1661</v>
      </c>
      <c r="G34" s="2"/>
      <c r="H34" s="25"/>
      <c r="I34" s="2"/>
      <c r="J34" s="2"/>
      <c r="K34" s="28"/>
      <c r="M34" s="1" t="s">
        <v>1494</v>
      </c>
      <c r="S34" t="s">
        <v>14</v>
      </c>
      <c r="U34" s="10">
        <v>20</v>
      </c>
    </row>
    <row r="35" spans="1:21" x14ac:dyDescent="0.2">
      <c r="B35" s="5"/>
      <c r="C35" s="6">
        <f>SUM(C33:C34)</f>
        <v>20</v>
      </c>
      <c r="D35" s="6">
        <f>SUM(D33:D34)</f>
        <v>1645</v>
      </c>
      <c r="E35" s="6">
        <f>SUM(C33:D34)</f>
        <v>1665</v>
      </c>
      <c r="G35" s="3" t="s">
        <v>2</v>
      </c>
      <c r="H35" s="24">
        <f>(C33+D34)/(E35)</f>
        <v>0.99039039039039034</v>
      </c>
      <c r="I35" s="2"/>
      <c r="J35" s="3" t="s">
        <v>5</v>
      </c>
      <c r="K35" s="25">
        <f>(K32+K33)/2</f>
        <v>4.8163756773028296E-3</v>
      </c>
      <c r="M35" s="1" t="s">
        <v>1508</v>
      </c>
      <c r="S35" s="9"/>
      <c r="T35" s="9"/>
    </row>
    <row r="36" spans="1:21" ht="16" customHeight="1" x14ac:dyDescent="0.2">
      <c r="G36" s="3" t="s">
        <v>33</v>
      </c>
      <c r="H36" s="24">
        <f>(C33)/(C33+C34)</f>
        <v>0.2</v>
      </c>
      <c r="K36" s="27"/>
      <c r="M36" s="1" t="s">
        <v>1507</v>
      </c>
      <c r="S36" s="54"/>
      <c r="T36" s="54"/>
    </row>
    <row r="37" spans="1:21" x14ac:dyDescent="0.2">
      <c r="H37" s="23"/>
      <c r="K37" s="27"/>
      <c r="M37" s="1" t="s">
        <v>1509</v>
      </c>
    </row>
    <row r="38" spans="1:21" x14ac:dyDescent="0.2">
      <c r="H38" s="23"/>
      <c r="K38" s="27"/>
      <c r="M38" s="1">
        <v>2016</v>
      </c>
      <c r="U38" s="21"/>
    </row>
    <row r="39" spans="1:21" x14ac:dyDescent="0.2">
      <c r="M39" s="1">
        <v>2015</v>
      </c>
    </row>
    <row r="40" spans="1:21" x14ac:dyDescent="0.2">
      <c r="M40" s="1" t="s">
        <v>1510</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8.4134615384615381E-3</v>
      </c>
      <c r="S56" t="s">
        <v>44</v>
      </c>
      <c r="U56">
        <v>2300</v>
      </c>
    </row>
    <row r="57" spans="1:21" x14ac:dyDescent="0.2">
      <c r="A57" s="50" t="s">
        <v>30</v>
      </c>
      <c r="B57" s="7" t="s">
        <v>28</v>
      </c>
      <c r="C57" s="2">
        <v>1</v>
      </c>
      <c r="D57" s="2">
        <v>0</v>
      </c>
      <c r="E57" s="6">
        <f>SUM(C57:D57)</f>
        <v>1</v>
      </c>
      <c r="G57" s="3" t="s">
        <v>32</v>
      </c>
      <c r="H57" s="24">
        <f>D58/(C58+D58)</f>
        <v>0.99158653846153844</v>
      </c>
      <c r="I57" s="2"/>
      <c r="J57" s="3" t="s">
        <v>4</v>
      </c>
      <c r="K57" s="24">
        <f>D57/(C57+D57)</f>
        <v>0</v>
      </c>
      <c r="M57" s="1" t="s">
        <v>1508</v>
      </c>
      <c r="S57" t="s">
        <v>43</v>
      </c>
      <c r="U57">
        <f>COUNTA(M57:Q66)</f>
        <v>7</v>
      </c>
    </row>
    <row r="58" spans="1:21" x14ac:dyDescent="0.2">
      <c r="A58" s="50"/>
      <c r="B58" s="7" t="s">
        <v>29</v>
      </c>
      <c r="C58" s="2">
        <v>14</v>
      </c>
      <c r="D58" s="2">
        <f>1665-C57-C58-D57</f>
        <v>1650</v>
      </c>
      <c r="E58" s="6">
        <f>SUM(C58:D58)</f>
        <v>1664</v>
      </c>
      <c r="G58" s="2"/>
      <c r="H58" s="25"/>
      <c r="I58" s="2"/>
      <c r="J58" s="2"/>
      <c r="K58" s="28"/>
      <c r="M58" s="1" t="s">
        <v>1507</v>
      </c>
      <c r="S58" t="s">
        <v>14</v>
      </c>
      <c r="U58" s="10">
        <v>15</v>
      </c>
    </row>
    <row r="59" spans="1:21" x14ac:dyDescent="0.2">
      <c r="B59" s="5"/>
      <c r="C59" s="6">
        <f>SUM(C57:C58)</f>
        <v>15</v>
      </c>
      <c r="D59" s="6">
        <f>SUM(D57:D58)</f>
        <v>1650</v>
      </c>
      <c r="E59" s="6">
        <f>SUM(C57:D58)</f>
        <v>1665</v>
      </c>
      <c r="G59" s="3" t="s">
        <v>2</v>
      </c>
      <c r="H59" s="24">
        <f>(C57+D58)/(E59)</f>
        <v>0.9915915915915916</v>
      </c>
      <c r="I59" s="2"/>
      <c r="J59" s="3" t="s">
        <v>5</v>
      </c>
      <c r="K59" s="25">
        <f>(K56+K57)/2</f>
        <v>4.206730769230769E-3</v>
      </c>
      <c r="M59" s="1" t="s">
        <v>1509</v>
      </c>
      <c r="S59" s="9"/>
      <c r="T59" s="9"/>
    </row>
    <row r="60" spans="1:21" ht="16" customHeight="1" x14ac:dyDescent="0.2">
      <c r="G60" s="3" t="s">
        <v>33</v>
      </c>
      <c r="H60" s="24">
        <f>(C57)/(C57+C58)</f>
        <v>6.6666666666666666E-2</v>
      </c>
      <c r="K60" s="27"/>
      <c r="M60" s="1">
        <v>2016</v>
      </c>
      <c r="S60" s="54"/>
      <c r="T60" s="54"/>
    </row>
    <row r="61" spans="1:21" x14ac:dyDescent="0.2">
      <c r="H61" s="23"/>
      <c r="K61" s="27"/>
      <c r="M61" s="1">
        <v>2015</v>
      </c>
    </row>
    <row r="62" spans="1:21" x14ac:dyDescent="0.2">
      <c r="H62" s="23"/>
      <c r="K62" s="27"/>
      <c r="M62" s="1" t="s">
        <v>1510</v>
      </c>
      <c r="U62" s="21"/>
    </row>
    <row r="63" spans="1:21" x14ac:dyDescent="0.2">
      <c r="M63" s="1" t="s">
        <v>1511</v>
      </c>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f>C67/(C67+D67)</f>
        <v>1</v>
      </c>
      <c r="I66" s="2"/>
      <c r="J66" s="3" t="s">
        <v>3</v>
      </c>
      <c r="K66" s="24">
        <f>C68/(C68+D68)</f>
        <v>4.0577072399643146E-6</v>
      </c>
    </row>
    <row r="67" spans="1:11" x14ac:dyDescent="0.2">
      <c r="A67" s="50" t="s">
        <v>30</v>
      </c>
      <c r="B67" s="7" t="s">
        <v>28</v>
      </c>
      <c r="C67" s="2">
        <v>2</v>
      </c>
      <c r="D67" s="2">
        <v>0</v>
      </c>
      <c r="E67" s="6">
        <f>SUM(C67:D67)</f>
        <v>2</v>
      </c>
      <c r="G67" s="3" t="s">
        <v>32</v>
      </c>
      <c r="H67" s="24">
        <f>D68/(C68+D68)</f>
        <v>0.99999594229276001</v>
      </c>
      <c r="I67" s="2"/>
      <c r="J67" s="3" t="s">
        <v>4</v>
      </c>
      <c r="K67" s="24">
        <f>D67/(C67+D67)</f>
        <v>0</v>
      </c>
    </row>
    <row r="68" spans="1:11" x14ac:dyDescent="0.2">
      <c r="A68" s="50"/>
      <c r="B68" s="7" t="s">
        <v>29</v>
      </c>
      <c r="C68" s="2">
        <v>4718</v>
      </c>
      <c r="D68" s="2">
        <f>D71-C67-C68-D67</f>
        <v>1162720861</v>
      </c>
      <c r="E68" s="6">
        <f>SUM(C68:D68)</f>
        <v>1162725579</v>
      </c>
      <c r="G68" s="2"/>
      <c r="H68" s="25"/>
      <c r="I68" s="2"/>
      <c r="J68" s="2"/>
      <c r="K68" s="28"/>
    </row>
    <row r="69" spans="1:11" x14ac:dyDescent="0.2">
      <c r="B69" s="5"/>
      <c r="C69" s="6">
        <f>SUM(C67:C68)</f>
        <v>4720</v>
      </c>
      <c r="D69" s="6">
        <f>SUM(D67:D68)</f>
        <v>1162720861</v>
      </c>
      <c r="E69" s="6">
        <f>SUM(C67:D68)</f>
        <v>1162725581</v>
      </c>
      <c r="G69" s="3" t="s">
        <v>2</v>
      </c>
      <c r="H69" s="24">
        <f>(C67+D68)/(E69)</f>
        <v>0.999995942292767</v>
      </c>
      <c r="I69" s="2"/>
      <c r="J69" s="3" t="s">
        <v>5</v>
      </c>
      <c r="K69" s="25">
        <f>(K66+K67)/2</f>
        <v>2.0288536199821573E-6</v>
      </c>
    </row>
    <row r="70" spans="1:11" x14ac:dyDescent="0.2">
      <c r="G70" s="3" t="s">
        <v>33</v>
      </c>
      <c r="H70" s="24">
        <f>(C67)/(C67+C68)</f>
        <v>4.2372881355932202E-4</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fuzzy_2_subset</vt:lpstr>
      <vt:lpstr>fuzzy_2_assessment</vt:lpstr>
      <vt:lpstr>fuzzy_2_execution_time</vt:lpstr>
      <vt:lpstr>baseline_2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2017-07-23T05:07:31Z</dcterms:modified>
</cp:coreProperties>
</file>