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2_subset" sheetId="1" r:id="rId1"/>
    <sheet name="fuzzy_2_assessment" sheetId="2" r:id="rId2"/>
    <sheet name="baseline_2" sheetId="3" r:id="rId3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G114" i="2"/>
  <c r="AG115" i="2"/>
  <c r="AG117" i="2"/>
  <c r="AD130" i="2"/>
  <c r="AA117" i="2"/>
  <c r="AD117" i="2"/>
  <c r="AD115" i="2"/>
  <c r="AD100" i="2"/>
  <c r="Y102" i="2"/>
  <c r="AD133" i="2"/>
  <c r="AG129" i="2"/>
  <c r="AG130" i="2"/>
  <c r="AG132" i="2"/>
  <c r="AA132" i="2"/>
  <c r="AD132" i="2"/>
  <c r="Z132" i="2"/>
  <c r="Y132" i="2"/>
  <c r="AA131" i="2"/>
  <c r="AA130" i="2"/>
  <c r="AD129" i="2"/>
  <c r="AD118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AA101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<sst xmlns="http://schemas.openxmlformats.org/spreadsheetml/2006/main" count="2912" uniqueCount="2203">
  <si>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</si>
  <si>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</si>
  <si>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</si>
  <si>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</si>
  <si>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</si>
  <si>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</si>
  <si>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</si>
  <si>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</si>
  <si>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</si>
  <si>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</si>
  <si>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</si>
  <si>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</si>
  <si>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</si>
  <si>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</si>
  <si>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</si>
  <si>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</si>
  <si>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</si>
  <si>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</si>
  <si>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</si>
  <si>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</si>
  <si>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</si>
  <si>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</si>
  <si>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</si>
  <si>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</si>
  <si>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</si>
  <si>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</si>
  <si>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</si>
  <si>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</si>
  <si>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</si>
  <si>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</si>
  <si>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</si>
  <si>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</si>
  <si>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</si>
  <si>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</si>
  <si>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</si>
  <si>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</si>
  <si>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</si>
  <si>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</si>
  <si>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</si>
  <si>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</si>
  <si>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</si>
  <si>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</si>
  <si>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</si>
  <si>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</si>
  <si>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</si>
  <si>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</si>
  <si>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</si>
  <si>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</si>
  <si>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</si>
  <si>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</si>
  <si>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</si>
  <si>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</si>
  <si>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</si>
  <si>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</si>
  <si>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</si>
  <si>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</si>
  <si>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</si>
  <si>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</si>
  <si>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</si>
  <si>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</si>
  <si>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</si>
  <si>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</si>
  <si>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</si>
  <si>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</si>
  <si>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</si>
  <si>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</si>
  <si>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</si>
  <si>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</si>
  <si>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</si>
  <si>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</si>
  <si>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</si>
  <si>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</si>
  <si>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</si>
  <si>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</si>
  <si>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</si>
  <si>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</si>
  <si>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</si>
  <si>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</si>
  <si>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</si>
  <si>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</si>
  <si>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</si>
  <si>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</si>
  <si>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</si>
  <si>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</si>
  <si>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</si>
  <si>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</si>
  <si>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</si>
  <si>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</si>
  <si>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</si>
  <si>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</si>
  <si>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</si>
  <si>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</si>
  <si>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</si>
  <si>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</si>
  <si>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</si>
  <si>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</si>
  <si>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</si>
  <si>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</si>
  <si>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</si>
  <si>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</si>
  <si>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</si>
  <si>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</si>
  <si>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</si>
  <si>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</si>
  <si>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</si>
  <si>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</si>
  <si>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</si>
  <si>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</si>
  <si>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</si>
  <si>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</si>
  <si>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</si>
  <si>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</si>
  <si>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</si>
  <si>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</si>
  <si>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</si>
  <si>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</si>
  <si>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</si>
  <si>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</si>
  <si>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</si>
  <si>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</si>
  <si>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</si>
  <si>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</si>
  <si>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</si>
  <si>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</si>
  <si>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</si>
  <si>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</si>
  <si>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</si>
  <si>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</si>
  <si>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</si>
  <si>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</si>
  <si>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</si>
  <si>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</si>
  <si>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</si>
  <si>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</si>
  <si>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</si>
  <si>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</si>
  <si>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</si>
  <si>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</si>
  <si>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</si>
  <si>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</si>
  <si>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</si>
  <si>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</si>
  <si>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</si>
  <si>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</si>
  <si>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</si>
  <si>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</si>
  <si>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</si>
  <si>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</si>
  <si>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</si>
  <si>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</si>
  <si>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</si>
  <si>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</si>
  <si>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</si>
  <si>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</si>
  <si>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</si>
  <si>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</si>
  <si>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</si>
  <si>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</si>
  <si>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</si>
  <si>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</si>
  <si>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</si>
  <si>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</si>
  <si>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</si>
  <si>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</si>
  <si>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</si>
  <si>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</si>
  <si>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</si>
  <si>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</si>
  <si>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</si>
  <si>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</si>
  <si>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</si>
  <si>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</si>
  <si>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</si>
  <si>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</si>
  <si>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</si>
  <si>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</si>
  <si>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</si>
  <si>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</si>
  <si>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</si>
  <si>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</si>
  <si>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</si>
  <si>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</si>
  <si>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</si>
  <si>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</si>
  <si>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</si>
  <si>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</si>
  <si>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</si>
  <si>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</si>
  <si>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</si>
  <si>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</si>
  <si>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</si>
  <si>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</si>
  <si>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</si>
  <si>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</si>
  <si>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</si>
  <si>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</si>
  <si>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</si>
  <si>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</si>
  <si>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</si>
  <si>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</si>
  <si>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</si>
  <si>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</si>
  <si>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</si>
  <si>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</si>
  <si>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</si>
  <si>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</si>
  <si>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</si>
  <si>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</si>
  <si>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</si>
  <si>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</si>
  <si>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</si>
  <si>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</si>
  <si>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</si>
  <si>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</si>
  <si>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</si>
  <si>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</si>
  <si>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</si>
  <si>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</si>
  <si>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</si>
  <si>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</si>
  <si>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</si>
  <si>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</si>
  <si>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</si>
  <si>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</si>
  <si>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</si>
  <si>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</si>
  <si>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</si>
  <si>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</si>
  <si>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</si>
  <si>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</si>
  <si>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</si>
  <si>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</si>
  <si>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</si>
  <si>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</si>
  <si>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</si>
  <si>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</si>
  <si>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</si>
  <si>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</si>
  <si>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</si>
  <si>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</si>
  <si>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</si>
  <si>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</si>
  <si>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</si>
  <si>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</si>
  <si>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</si>
  <si>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</si>
  <si>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</si>
  <si>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</si>
  <si>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</si>
  <si>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</si>
  <si>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</si>
  <si>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</si>
  <si>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</si>
  <si>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</si>
  <si>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</si>
  <si>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</si>
  <si>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</si>
  <si>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</si>
  <si>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</si>
  <si>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</si>
  <si>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</si>
  <si>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</si>
  <si>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</si>
  <si>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</si>
  <si>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</si>
  <si>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</si>
  <si>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</si>
  <si>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</si>
  <si>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</si>
  <si>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</si>
  <si>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</si>
  <si>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</si>
  <si>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</si>
  <si>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</si>
  <si>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</si>
  <si>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</si>
  <si>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</si>
  <si>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</si>
  <si>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</si>
  <si>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</si>
  <si>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</si>
  <si>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</si>
  <si>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</si>
  <si>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</si>
  <si>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</si>
  <si>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</si>
  <si>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</si>
  <si>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</si>
  <si>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</si>
  <si>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</si>
  <si>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</si>
  <si>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</si>
  <si>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</si>
  <si>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</si>
  <si>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</si>
  <si>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</si>
  <si>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</si>
  <si>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</si>
  <si>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</si>
  <si>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</si>
  <si>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</si>
  <si>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</si>
  <si>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</si>
  <si>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</si>
  <si>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</si>
  <si>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</si>
  <si>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</si>
  <si>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</si>
  <si>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</si>
  <si>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</si>
  <si>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</si>
  <si>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</si>
  <si>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</si>
  <si>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</si>
  <si>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</si>
  <si>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</si>
  <si>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</si>
  <si>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</si>
  <si>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</si>
  <si>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</si>
  <si>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</si>
  <si>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</si>
  <si>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</si>
  <si>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</si>
  <si>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</si>
  <si>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</si>
  <si>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</si>
  <si>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</si>
  <si>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</si>
  <si>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</si>
  <si>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</si>
  <si>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</si>
  <si>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</si>
  <si>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</si>
  <si>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</si>
  <si>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</si>
  <si>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</si>
  <si>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</si>
  <si>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</si>
  <si>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</si>
  <si>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</si>
  <si>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</si>
  <si>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</si>
  <si>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</si>
  <si>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</si>
  <si>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</si>
  <si>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</si>
  <si>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</si>
  <si>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</si>
  <si>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</si>
  <si>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</si>
  <si>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</si>
  <si>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</si>
  <si>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</si>
  <si>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</si>
  <si>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</si>
  <si>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</si>
  <si>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</si>
  <si>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</si>
  <si>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</si>
  <si>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</si>
  <si>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</si>
  <si>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</si>
  <si>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</si>
  <si>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</si>
  <si>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</si>
  <si>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</si>
  <si>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</si>
  <si>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</si>
  <si>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</si>
  <si>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</si>
  <si>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</si>
  <si>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</si>
  <si>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</si>
  <si>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</si>
  <si>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</si>
  <si>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</si>
  <si>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</si>
  <si>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</si>
  <si>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</si>
  <si>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</si>
  <si>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</si>
  <si>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</si>
  <si>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</si>
  <si>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</si>
  <si>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</si>
  <si>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</si>
  <si>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</si>
  <si>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</si>
  <si>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</si>
  <si>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</si>
  <si>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</si>
  <si>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</si>
  <si>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</si>
  <si>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</si>
  <si>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</si>
  <si>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</si>
  <si>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</si>
  <si>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</si>
  <si>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</si>
  <si>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</si>
  <si>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</si>
  <si>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</si>
  <si>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</si>
  <si>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</si>
  <si>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</si>
  <si>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</si>
  <si>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</si>
  <si>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</si>
  <si>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</si>
  <si>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</si>
  <si>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</si>
  <si>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</si>
  <si>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</si>
  <si>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</si>
  <si>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</si>
  <si>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</si>
  <si>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</si>
  <si>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</si>
  <si>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</si>
  <si>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</si>
  <si>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</si>
  <si>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</si>
  <si>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</si>
  <si>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</si>
  <si>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</si>
  <si>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</si>
  <si>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</si>
  <si>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</si>
  <si>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</si>
  <si>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</si>
  <si>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</si>
  <si>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</si>
  <si>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</si>
  <si>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</si>
  <si>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</si>
  <si>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</si>
  <si>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</si>
  <si>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</si>
  <si>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</si>
  <si>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</si>
  <si>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</si>
  <si>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</si>
  <si>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</si>
  <si>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</si>
  <si>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</si>
  <si>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</si>
  <si>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</si>
  <si>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</si>
  <si>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</si>
  <si>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</si>
  <si>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</si>
  <si>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</si>
  <si>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</si>
  <si>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</si>
  <si>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</si>
  <si>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</si>
  <si>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</si>
  <si>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</si>
  <si>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</si>
  <si>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</si>
  <si>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</si>
  <si>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</si>
  <si>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</si>
  <si>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</si>
  <si>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</si>
  <si>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</si>
  <si>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</si>
  <si>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</si>
  <si>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</si>
  <si>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</si>
  <si>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</si>
  <si>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</si>
  <si>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</si>
  <si>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</si>
  <si>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</si>
  <si>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</si>
  <si>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</si>
  <si>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</si>
  <si>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</si>
  <si>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</si>
  <si>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</si>
  <si>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</si>
  <si>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</si>
  <si>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</si>
  <si>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</si>
  <si>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</si>
  <si>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</si>
  <si>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</si>
  <si>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</si>
  <si>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</si>
  <si>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</si>
  <si>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</si>
  <si>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</si>
  <si>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</si>
  <si>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</si>
  <si>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</si>
  <si>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</si>
  <si>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</si>
  <si>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</si>
  <si>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</si>
  <si>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</si>
  <si>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</si>
  <si>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</si>
  <si>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</si>
  <si>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</si>
  <si>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</si>
  <si>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</si>
  <si>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</si>
  <si>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</si>
  <si>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</si>
  <si>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</si>
  <si>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</si>
  <si>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</si>
  <si>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</si>
  <si>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</si>
  <si>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</si>
  <si>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</si>
  <si>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</si>
  <si>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</si>
  <si>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</si>
  <si>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</si>
  <si>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</si>
  <si>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</si>
  <si>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</si>
  <si>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</si>
  <si>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</si>
  <si>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</si>
  <si>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</si>
  <si>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</si>
  <si>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</si>
  <si>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</si>
  <si>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</si>
  <si>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</si>
  <si>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</si>
  <si>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</si>
  <si>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</si>
  <si>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</si>
  <si>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</si>
  <si>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</si>
  <si>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</si>
  <si>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</si>
  <si>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</si>
  <si>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</si>
  <si>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</si>
  <si>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</si>
  <si>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</si>
  <si>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</si>
  <si>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</si>
  <si>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</si>
  <si>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</si>
  <si>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</si>
  <si>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</si>
  <si>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</si>
  <si>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</si>
  <si>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</si>
  <si>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</si>
  <si>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</si>
  <si>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</si>
  <si>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</si>
  <si>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</si>
  <si>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</si>
  <si>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</si>
  <si>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</si>
  <si>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</si>
  <si>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</si>
  <si>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</si>
  <si>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</si>
  <si>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</si>
  <si>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</si>
  <si>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</si>
  <si>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</si>
  <si>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</si>
  <si>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</si>
  <si>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</si>
  <si>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</si>
  <si>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</si>
  <si>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</si>
  <si>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</si>
  <si>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</si>
  <si>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</si>
  <si>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</si>
  <si>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</si>
  <si>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</si>
  <si>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</si>
  <si>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</si>
  <si>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</si>
  <si>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</si>
  <si>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</si>
  <si>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</si>
  <si>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</si>
  <si>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</si>
  <si>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</si>
  <si>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</si>
  <si>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</si>
  <si>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</si>
  <si>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</si>
  <si>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</si>
  <si>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</si>
  <si>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</si>
  <si>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</si>
  <si>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</si>
  <si>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</si>
  <si>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</si>
  <si>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</si>
  <si>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</si>
  <si>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</si>
  <si>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</si>
  <si>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</si>
  <si>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</si>
  <si>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</si>
  <si>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</si>
  <si>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</si>
  <si>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</si>
  <si>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</si>
  <si>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</si>
  <si>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</si>
  <si>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</si>
  <si>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</si>
  <si>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</si>
  <si>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</si>
  <si>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</si>
  <si>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</si>
  <si>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</si>
  <si>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</si>
  <si>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</si>
  <si>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</si>
  <si>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</si>
  <si>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</si>
  <si>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</si>
  <si>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</si>
  <si>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</si>
  <si>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</si>
  <si>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</si>
  <si>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</si>
  <si>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</si>
  <si>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</si>
  <si>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</si>
  <si>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</si>
  <si>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</si>
  <si>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</si>
  <si>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</si>
  <si>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</si>
  <si>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</si>
  <si>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</si>
  <si>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</si>
  <si>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</si>
  <si>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</si>
  <si>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</si>
  <si>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</si>
  <si>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</si>
  <si>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</si>
  <si>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</si>
  <si>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</si>
  <si>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</si>
  <si>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</si>
  <si>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</si>
  <si>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</si>
  <si>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</si>
  <si>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</si>
  <si>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</si>
  <si>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</si>
  <si>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</si>
  <si>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</si>
  <si>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</si>
  <si>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</si>
  <si>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</si>
  <si>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</si>
  <si>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</si>
  <si>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</si>
  <si>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</si>
  <si>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</si>
  <si>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</si>
  <si>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</si>
  <si>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</si>
  <si>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</si>
  <si>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</si>
  <si>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</si>
  <si>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</si>
  <si>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</si>
  <si>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</si>
  <si>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</si>
  <si>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</si>
  <si>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</si>
  <si>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</si>
  <si>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</si>
  <si>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</si>
  <si>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</si>
  <si>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</si>
  <si>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</si>
  <si>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</si>
  <si>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</si>
  <si>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</si>
  <si>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</si>
  <si>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</si>
  <si>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</si>
  <si>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</si>
  <si>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</si>
  <si>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</si>
  <si>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</si>
  <si>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</si>
  <si>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</si>
  <si>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</si>
  <si>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</si>
  <si>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</si>
  <si>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</si>
  <si>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</si>
  <si>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</si>
  <si>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</si>
  <si>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</si>
  <si>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</si>
  <si>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</si>
  <si>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</si>
  <si>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</si>
  <si>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</si>
  <si>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</si>
  <si>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</si>
  <si>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</si>
  <si>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</si>
  <si>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</si>
  <si>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</si>
  <si>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</si>
  <si>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</si>
  <si>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</si>
  <si>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</si>
  <si>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</si>
  <si>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</si>
  <si>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</si>
  <si>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</si>
  <si>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</si>
  <si>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</si>
  <si>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</si>
  <si>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</si>
  <si>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</si>
  <si>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</si>
  <si>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</si>
  <si>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</si>
  <si>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</si>
  <si>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</si>
  <si>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</si>
  <si>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</si>
  <si>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</si>
  <si>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</si>
  <si>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</si>
  <si>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</si>
  <si>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</si>
  <si>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</si>
  <si>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</si>
  <si>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</si>
  <si>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</si>
  <si>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</si>
  <si>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</si>
  <si>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</si>
  <si>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</si>
  <si>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</si>
  <si>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</si>
  <si>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</si>
  <si>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</si>
  <si>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</si>
  <si>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</si>
  <si>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</si>
  <si>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</si>
  <si>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</si>
  <si>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</si>
  <si>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</si>
  <si>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</si>
  <si>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</si>
  <si>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</si>
  <si>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</si>
  <si>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</si>
  <si>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</si>
  <si>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</si>
  <si>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</si>
  <si>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</si>
  <si>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</si>
  <si>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</si>
  <si>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</si>
  <si>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</si>
  <si>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</si>
  <si>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</si>
  <si>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</si>
  <si>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</si>
  <si>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</si>
  <si>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</si>
  <si>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</si>
  <si>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</si>
  <si>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</si>
  <si>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</si>
  <si>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</si>
  <si>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</si>
  <si>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</si>
  <si>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</si>
  <si>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</si>
  <si>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</si>
  <si>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</si>
  <si>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</si>
  <si>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</si>
  <si>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</si>
  <si>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</si>
  <si>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</si>
  <si>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</si>
  <si>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</si>
  <si>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</si>
  <si>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</si>
  <si>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</si>
  <si>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</si>
  <si>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</si>
  <si>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</si>
  <si>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</si>
  <si>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</si>
  <si>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</si>
  <si>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</si>
  <si>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</si>
  <si>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</si>
  <si>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</si>
  <si>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</si>
  <si>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</si>
  <si>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</si>
  <si>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</si>
  <si>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</si>
  <si>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</si>
  <si>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</si>
  <si>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</si>
  <si>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</si>
  <si>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</si>
  <si>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</si>
  <si>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</si>
  <si>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</si>
  <si>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</si>
  <si>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</si>
  <si>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</si>
  <si>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</si>
  <si>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</si>
  <si>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</si>
  <si>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</si>
  <si>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</si>
  <si>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</si>
  <si>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</si>
  <si>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</si>
  <si>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</si>
  <si>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</si>
  <si>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</si>
  <si>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</si>
  <si>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</si>
  <si>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</si>
  <si>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</si>
  <si>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</si>
  <si>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</si>
  <si>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</si>
  <si>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</si>
  <si>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</si>
  <si>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</si>
  <si>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</si>
  <si>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</si>
  <si>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</si>
  <si>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</si>
  <si>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</si>
  <si>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</si>
  <si>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</si>
  <si>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</si>
  <si>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</si>
  <si>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</si>
  <si>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</si>
  <si>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</si>
  <si>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</si>
  <si>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</si>
  <si>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</si>
  <si>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</si>
  <si>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</si>
  <si>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</si>
  <si>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</si>
  <si>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</si>
  <si>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</si>
  <si>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</si>
  <si>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</si>
  <si>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</si>
  <si>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</si>
  <si>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</si>
  <si>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</si>
  <si>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</si>
  <si>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</si>
  <si>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</si>
  <si>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</si>
  <si>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</si>
  <si>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</si>
  <si>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</si>
  <si>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</si>
  <si>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</si>
  <si>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</si>
  <si>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</si>
  <si>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</si>
  <si>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</si>
  <si>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</si>
  <si>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</si>
  <si>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</si>
  <si>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</si>
  <si>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</si>
  <si>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</si>
  <si>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</si>
  <si>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</si>
  <si>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</si>
  <si>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</si>
  <si>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</si>
  <si>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</si>
  <si>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</si>
  <si>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</si>
  <si>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</si>
  <si>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</si>
  <si>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</si>
  <si>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</si>
  <si>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</si>
  <si>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</si>
  <si>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</si>
  <si>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</si>
  <si>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</si>
  <si>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</si>
  <si>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</si>
  <si>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</si>
  <si>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</si>
  <si>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</si>
  <si>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</si>
  <si>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</si>
  <si>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</si>
  <si>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</si>
  <si>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</si>
  <si>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</si>
  <si>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</si>
  <si>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</si>
  <si>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</si>
  <si>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</si>
  <si>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</si>
  <si>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</si>
  <si>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</si>
  <si>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</si>
  <si>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</si>
  <si>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</si>
  <si>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</si>
  <si>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</si>
  <si>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</si>
  <si>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</si>
  <si>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</si>
  <si>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</si>
  <si>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</si>
  <si>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</si>
  <si>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</si>
  <si>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</si>
  <si>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</si>
  <si>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</si>
  <si>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</si>
  <si>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</si>
  <si>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</si>
  <si>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</si>
  <si>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</si>
  <si>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</si>
  <si>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</si>
  <si>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</si>
  <si>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</si>
  <si>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</si>
  <si>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</si>
  <si>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</si>
  <si>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</si>
  <si>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</si>
  <si>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</si>
  <si>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</si>
  <si>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</si>
  <si>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</si>
  <si>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</si>
  <si>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</si>
  <si>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</si>
  <si>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</si>
  <si>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</si>
  <si>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</si>
  <si>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</si>
  <si>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</si>
  <si>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</si>
  <si>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</si>
  <si>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</si>
  <si>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</si>
  <si>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</si>
  <si>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</si>
  <si>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</si>
  <si>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</si>
  <si>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</si>
  <si>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</si>
  <si>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</si>
  <si>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</si>
  <si>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</si>
  <si>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</si>
  <si>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</si>
  <si>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</si>
  <si>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</si>
  <si>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</si>
  <si>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</si>
  <si>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</si>
  <si>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</si>
  <si>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</si>
  <si>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</si>
  <si>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</si>
  <si>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</si>
  <si>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</si>
  <si>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</si>
  <si>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</si>
  <si>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</si>
  <si>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</si>
  <si>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</si>
  <si>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</si>
  <si>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</si>
  <si>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</si>
  <si>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</si>
  <si>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</si>
  <si>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</si>
  <si>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</si>
  <si>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</si>
  <si>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</si>
  <si>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</si>
  <si>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</si>
  <si>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</si>
  <si>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</si>
  <si>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</si>
  <si>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</si>
  <si>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</si>
  <si>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</si>
  <si>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</si>
  <si>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</si>
  <si>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</si>
  <si>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</si>
  <si>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</si>
  <si>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</si>
  <si>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</si>
  <si>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</si>
  <si>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</si>
  <si>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</si>
  <si>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</si>
  <si>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</si>
  <si>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</si>
  <si>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</si>
  <si>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</si>
  <si>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</si>
  <si>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</si>
  <si>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</si>
  <si>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</si>
  <si>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</si>
  <si>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</si>
  <si>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</si>
  <si>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</si>
  <si>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</si>
  <si>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</si>
  <si>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</si>
  <si>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</si>
  <si>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</si>
  <si>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</si>
  <si>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</si>
  <si>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</si>
  <si>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</si>
  <si>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</si>
  <si>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</si>
  <si>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</si>
  <si>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</si>
  <si>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</si>
  <si>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</si>
  <si>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</si>
  <si>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</si>
  <si>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</si>
  <si>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</si>
  <si>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</si>
  <si>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</si>
  <si>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</si>
  <si>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</si>
  <si>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</si>
  <si>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</si>
  <si>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</si>
  <si>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</si>
  <si>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</si>
  <si>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</si>
  <si>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</si>
  <si>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</si>
  <si>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</si>
  <si>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</si>
  <si>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</si>
  <si>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</si>
  <si>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</si>
  <si>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</si>
  <si>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</si>
  <si>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</si>
  <si>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</si>
  <si>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</si>
  <si>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</si>
  <si>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</si>
  <si>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</si>
  <si>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</si>
  <si>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</si>
  <si>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</si>
  <si>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</si>
  <si>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</si>
  <si>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</si>
  <si>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</si>
  <si>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</si>
  <si>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</si>
  <si>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</si>
  <si>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</si>
  <si>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</si>
  <si>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</si>
  <si>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</si>
  <si>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</si>
  <si>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</si>
  <si>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</si>
  <si>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</si>
  <si>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</si>
  <si>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</si>
  <si>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</si>
  <si>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</si>
  <si>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</si>
  <si>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</si>
  <si>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</si>
  <si>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</si>
  <si>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</si>
  <si>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</si>
  <si>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</si>
  <si>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</si>
  <si>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</si>
  <si>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</si>
  <si>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</si>
  <si>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</si>
  <si>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</si>
  <si>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</si>
  <si>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</si>
  <si>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</si>
  <si>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</si>
  <si>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</si>
  <si>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</si>
  <si>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</si>
  <si>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</si>
  <si>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</si>
  <si>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</si>
  <si>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</si>
  <si>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</si>
  <si>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</si>
  <si>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</si>
  <si>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</si>
  <si>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</si>
  <si>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</si>
  <si>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</si>
  <si>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</si>
  <si>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</si>
  <si>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</si>
  <si>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</si>
  <si>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</si>
  <si>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</si>
  <si>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</si>
  <si>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</si>
  <si>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</si>
  <si>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</si>
  <si>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</si>
  <si>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</si>
  <si>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</si>
  <si>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</si>
  <si>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</si>
  <si>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</si>
  <si>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</si>
  <si>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</si>
  <si>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</si>
  <si>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</si>
  <si>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</si>
  <si>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</si>
  <si>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</si>
  <si>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</si>
  <si>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</si>
  <si>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</si>
  <si>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</si>
  <si>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</si>
  <si>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</si>
  <si>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</si>
  <si>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</si>
  <si>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</si>
  <si>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</si>
  <si>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</si>
  <si>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</si>
  <si>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</si>
  <si>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</si>
  <si>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</si>
  <si>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</si>
  <si>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</si>
  <si>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</si>
  <si>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</si>
  <si>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</si>
  <si>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</si>
  <si>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</si>
  <si>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</si>
  <si>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</si>
  <si>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</si>
  <si>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</si>
  <si>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</si>
  <si>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</si>
  <si>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</si>
  <si>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</si>
  <si>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</si>
  <si>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</si>
  <si>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</si>
  <si>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</si>
  <si>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</si>
  <si>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</si>
  <si>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</si>
  <si>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</si>
  <si>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</si>
  <si>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</si>
  <si>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</si>
  <si>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</si>
  <si>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</si>
  <si>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</si>
  <si>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</si>
  <si>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</si>
  <si>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</si>
  <si>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</si>
  <si>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</si>
  <si>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</si>
  <si>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</si>
  <si>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</si>
  <si>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</si>
  <si>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</si>
  <si>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</si>
  <si>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</si>
  <si>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</si>
  <si>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</si>
  <si>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</si>
  <si>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</si>
  <si>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</si>
  <si>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</si>
  <si>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</si>
  <si>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</si>
  <si>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</si>
  <si>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</si>
  <si>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</si>
  <si>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</si>
  <si>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</si>
  <si>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</si>
  <si>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</si>
  <si>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</si>
  <si>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</si>
  <si>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</si>
  <si>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</si>
  <si>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</si>
  <si>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</si>
  <si>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</si>
  <si>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</si>
  <si>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</si>
  <si>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</si>
  <si>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</si>
  <si>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</si>
  <si>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</si>
  <si>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</si>
  <si>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</si>
  <si>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</si>
  <si>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</si>
  <si>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</si>
  <si>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</si>
  <si>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</si>
  <si>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</si>
  <si>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</si>
  <si>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</si>
  <si>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</si>
  <si>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</si>
  <si>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</si>
  <si>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</si>
  <si>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</si>
  <si>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</si>
  <si>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</si>
  <si>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</si>
  <si>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</si>
  <si>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</si>
  <si>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</si>
  <si>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</si>
  <si>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</si>
  <si>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</si>
  <si>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</si>
  <si>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</si>
  <si>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</si>
  <si>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</si>
  <si>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</si>
  <si>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</si>
  <si>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</si>
  <si>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</si>
  <si>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</si>
  <si>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</si>
  <si>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</si>
  <si>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</si>
  <si>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</si>
  <si>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</si>
  <si>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</si>
  <si>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</si>
  <si>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</si>
  <si>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</si>
  <si>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</si>
  <si>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</si>
  <si>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</si>
  <si>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</si>
  <si>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</si>
  <si>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</si>
  <si>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</si>
  <si>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</si>
  <si>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</si>
  <si>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</si>
  <si>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</si>
  <si>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</si>
  <si>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</si>
  <si>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</si>
  <si>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</si>
  <si>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</si>
  <si>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</si>
  <si>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</si>
  <si>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</si>
  <si>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</si>
  <si>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</si>
  <si>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</si>
  <si>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</si>
  <si>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</si>
  <si>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</si>
  <si>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</si>
  <si>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</si>
  <si>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</si>
  <si>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</si>
  <si>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</si>
  <si>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</si>
  <si>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</si>
  <si>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</si>
  <si>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</si>
  <si>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</si>
  <si>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</si>
  <si>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</si>
  <si>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</si>
  <si>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</si>
  <si>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</si>
  <si>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</si>
  <si>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</si>
  <si>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</si>
  <si>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</si>
  <si>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</si>
  <si>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</si>
  <si>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</si>
  <si>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</si>
  <si>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</si>
  <si>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</si>
  <si>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</si>
  <si>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</si>
  <si>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</si>
  <si>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</si>
  <si>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</si>
  <si>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</si>
  <si>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</si>
  <si>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</si>
  <si>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</si>
  <si>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</si>
  <si>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</si>
  <si>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</si>
  <si>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</si>
  <si>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</si>
  <si>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</si>
  <si>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</si>
  <si>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</si>
  <si>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</si>
  <si>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</si>
  <si>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</si>
  <si>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</si>
  <si>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</si>
  <si>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</si>
  <si>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</si>
  <si>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</si>
  <si>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</si>
  <si>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</si>
  <si>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</si>
  <si>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</si>
  <si>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</si>
  <si>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</si>
  <si>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</si>
  <si>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</si>
  <si>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</si>
  <si>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</si>
  <si>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</si>
  <si>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</si>
  <si>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</si>
  <si>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</si>
  <si>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</si>
  <si>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</si>
  <si>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</si>
  <si>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</si>
  <si>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</si>
  <si>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</si>
  <si>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</si>
  <si>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</si>
  <si>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</si>
  <si>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</si>
  <si>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</si>
  <si>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</si>
  <si>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</si>
  <si>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</si>
  <si>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</si>
  <si>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</si>
  <si>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</si>
  <si>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</si>
  <si>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</si>
  <si>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</si>
  <si>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</si>
  <si>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</si>
  <si>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</si>
  <si>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</si>
  <si>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</si>
  <si>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</si>
  <si>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</si>
  <si>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</si>
  <si>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</si>
  <si>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</si>
  <si>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</si>
  <si>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</si>
  <si>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</si>
  <si>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</si>
  <si>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</si>
  <si>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</si>
  <si>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</si>
  <si>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</si>
  <si>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</si>
  <si>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</si>
  <si>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</si>
  <si>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</si>
  <si>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</si>
  <si>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</si>
  <si>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</si>
  <si>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</si>
  <si>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</si>
  <si>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</si>
  <si>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</si>
  <si>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</si>
  <si>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</si>
  <si>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</si>
  <si>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</si>
  <si>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</si>
  <si>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</si>
  <si>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</si>
  <si>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</si>
  <si>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</si>
  <si>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</si>
  <si>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</si>
  <si>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</si>
  <si>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</si>
  <si>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</si>
  <si>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</si>
  <si>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</si>
  <si>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</si>
  <si>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</si>
  <si>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</si>
  <si>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</si>
  <si>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</si>
  <si>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</si>
  <si>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</si>
  <si>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</si>
  <si>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</si>
  <si>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</si>
  <si>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</si>
  <si>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</si>
  <si>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</si>
  <si>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</si>
  <si>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</si>
  <si>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</si>
  <si>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</si>
  <si>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</si>
  <si>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</si>
  <si>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</si>
  <si>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</si>
  <si>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</si>
  <si>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</si>
  <si>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</si>
  <si>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</si>
  <si>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</si>
  <si>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</si>
  <si>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</si>
  <si>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</si>
  <si>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</si>
  <si>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</si>
  <si>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</si>
  <si>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</si>
  <si>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</si>
  <si>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</si>
  <si>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</si>
  <si>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</si>
  <si>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</si>
  <si>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</si>
  <si>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</si>
  <si>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</si>
  <si>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</si>
  <si>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</si>
  <si>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</si>
  <si>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</si>
  <si>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</si>
  <si>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</si>
  <si>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</si>
  <si>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</si>
  <si>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</si>
  <si>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</si>
  <si>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</si>
  <si>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</si>
  <si>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</si>
  <si>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</si>
  <si>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</si>
  <si>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</si>
  <si>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</si>
  <si>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</si>
  <si>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</si>
  <si>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</si>
  <si>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</si>
  <si>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</si>
  <si>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</si>
  <si>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</si>
  <si>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</si>
  <si>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</si>
  <si>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</si>
  <si>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</si>
  <si>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</si>
  <si>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</si>
  <si>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</si>
  <si>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</si>
  <si>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</si>
  <si>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</si>
  <si>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</si>
  <si>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</si>
  <si>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</si>
  <si>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</si>
  <si>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</si>
  <si>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</si>
  <si>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</si>
  <si>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</si>
  <si>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</si>
  <si>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</si>
  <si>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</si>
  <si>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</si>
  <si>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</si>
  <si>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</si>
  <si>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</si>
  <si>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</si>
  <si>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</si>
  <si>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</si>
  <si>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</si>
  <si>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</si>
  <si>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</si>
  <si>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</si>
  <si>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</si>
  <si>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</si>
  <si>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</si>
  <si>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</si>
  <si>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</si>
  <si>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</si>
  <si>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</si>
  <si>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</si>
  <si>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</si>
  <si>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</si>
  <si>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</si>
  <si>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</si>
  <si>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</si>
  <si>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</si>
  <si>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</si>
  <si>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</si>
  <si>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</si>
  <si>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</si>
  <si>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</si>
  <si>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</si>
  <si>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</si>
  <si>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</si>
  <si>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</si>
  <si>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</si>
  <si>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</si>
  <si>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</si>
  <si>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</si>
  <si>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</si>
  <si>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</si>
  <si>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</si>
  <si>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</si>
  <si>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</si>
  <si>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</si>
  <si>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</si>
  <si>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</si>
  <si>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</si>
  <si>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</si>
  <si>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</si>
  <si>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</si>
  <si>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</si>
  <si>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</si>
  <si>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</si>
  <si>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</si>
  <si>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</si>
  <si>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</si>
  <si>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</si>
  <si>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</si>
  <si>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</si>
  <si>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</si>
  <si>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</si>
  <si>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</si>
  <si>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</si>
  <si>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</si>
  <si>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</si>
  <si>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</si>
  <si>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</si>
  <si>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</si>
  <si>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</si>
  <si>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</si>
  <si>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</si>
  <si>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</si>
  <si>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</si>
  <si>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</si>
  <si>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</si>
  <si>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</si>
  <si>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</si>
  <si>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</si>
  <si>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</si>
  <si>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</si>
  <si>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</si>
  <si>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</si>
  <si>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</si>
  <si>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</si>
  <si>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</si>
  <si>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</si>
  <si>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</si>
  <si>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</si>
  <si>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</si>
  <si>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</si>
  <si>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</si>
  <si>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</si>
  <si>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</si>
  <si>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</si>
  <si>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</si>
  <si>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</si>
  <si>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</si>
  <si>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</si>
  <si>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</si>
  <si>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</si>
  <si>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</si>
  <si>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</si>
  <si>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</si>
  <si>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</si>
  <si>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</si>
  <si>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</si>
  <si>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</si>
  <si>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</si>
  <si>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</si>
  <si>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</si>
  <si>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</si>
  <si>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</si>
  <si>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</si>
  <si>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</si>
  <si>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</si>
  <si>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</si>
  <si>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</si>
  <si>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</si>
  <si>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</si>
  <si>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</si>
  <si>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</si>
  <si>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</si>
  <si>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</si>
  <si>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</si>
  <si>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</si>
  <si>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</si>
  <si>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</si>
  <si>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</si>
  <si>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</si>
  <si>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</si>
  <si>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</si>
  <si>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</si>
  <si>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</si>
  <si>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</si>
  <si>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</si>
  <si>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</si>
  <si>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</si>
  <si>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</si>
  <si>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</si>
  <si>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</si>
  <si>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</si>
  <si>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</si>
  <si>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</si>
  <si>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</si>
  <si>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</si>
  <si>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</si>
  <si>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</si>
  <si>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</si>
  <si>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</si>
  <si>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</si>
  <si>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</si>
  <si>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</si>
  <si>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</si>
  <si>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</si>
  <si>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</si>
  <si>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</si>
  <si>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</si>
  <si>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</si>
  <si>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</si>
  <si>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</si>
  <si>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</si>
  <si>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</si>
  <si>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</si>
  <si>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</si>
  <si>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</si>
  <si>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</si>
  <si>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</si>
  <si>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</si>
  <si>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</si>
  <si>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</si>
  <si>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</si>
  <si>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</si>
  <si>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</si>
  <si>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</si>
  <si>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</si>
  <si>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</si>
  <si>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</si>
  <si>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</si>
  <si>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</si>
  <si>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</si>
  <si>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</si>
  <si>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</si>
  <si>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</si>
  <si>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</si>
  <si>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</si>
  <si>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</si>
  <si>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</si>
  <si>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</si>
  <si>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</si>
  <si>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</si>
  <si>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</si>
  <si>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</si>
  <si>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</si>
  <si>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</si>
  <si>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</si>
  <si>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</si>
  <si>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</si>
  <si>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</si>
  <si>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</si>
  <si>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</si>
  <si>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</si>
  <si>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</si>
  <si>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</si>
  <si>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</si>
  <si>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</si>
  <si>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</si>
  <si>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</si>
  <si>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</si>
  <si>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</si>
  <si>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</si>
  <si>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</si>
  <si>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</si>
  <si>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</si>
  <si>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</si>
  <si>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</si>
  <si>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</si>
  <si>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</si>
  <si>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</si>
  <si>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</si>
  <si>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</si>
  <si>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</si>
  <si>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</si>
  <si>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</si>
  <si>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</si>
  <si>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</si>
  <si>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</si>
  <si>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</si>
  <si>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</si>
  <si>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</si>
  <si>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</si>
  <si>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</si>
  <si>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</si>
  <si>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</si>
  <si>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</si>
  <si>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</si>
  <si>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</si>
  <si>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</si>
  <si>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</si>
  <si>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</si>
  <si>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</si>
  <si>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</si>
  <si>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</si>
  <si>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</si>
  <si>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</si>
  <si>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</si>
  <si>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</si>
  <si>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</si>
  <si>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</si>
  <si>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</si>
  <si>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</si>
  <si>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</si>
  <si>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</si>
  <si>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</si>
  <si>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</si>
  <si>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</si>
  <si>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</si>
  <si>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</si>
  <si>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</si>
  <si>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</si>
  <si>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</si>
  <si>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</si>
  <si>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</si>
  <si>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</si>
  <si>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</si>
  <si>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</si>
  <si>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</si>
  <si>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</si>
  <si>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</si>
  <si>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</si>
  <si>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</si>
  <si>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</si>
  <si>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</si>
  <si>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</si>
  <si>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</si>
  <si>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</si>
  <si>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</si>
  <si>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</si>
  <si>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</si>
  <si>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</si>
  <si>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</si>
  <si>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</si>
  <si>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</si>
  <si>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</si>
  <si>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</si>
  <si>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</si>
  <si>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</si>
  <si>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</si>
  <si>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</si>
  <si>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</si>
  <si>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</si>
  <si>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</si>
  <si>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</si>
  <si>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</si>
  <si>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</si>
  <si>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</si>
  <si>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</si>
  <si>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</si>
  <si>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</si>
  <si>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</si>
  <si>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</si>
  <si>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</si>
  <si>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</si>
  <si>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</si>
  <si>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</si>
  <si>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</si>
  <si>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</si>
  <si>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</si>
  <si>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</si>
  <si>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</si>
  <si>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</si>
  <si>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</si>
  <si>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</si>
  <si>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</si>
  <si>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</si>
  <si>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</si>
  <si>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</si>
  <si>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</si>
  <si>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</si>
  <si>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</si>
  <si>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</si>
  <si>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</si>
  <si>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</si>
  <si>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</si>
  <si>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</si>
  <si>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</si>
  <si>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</si>
  <si>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</si>
  <si>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</si>
  <si>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</si>
  <si>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</si>
  <si>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</si>
  <si>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</si>
  <si>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</si>
  <si>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</si>
  <si>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</si>
  <si>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</si>
  <si>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</si>
  <si>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</si>
  <si>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</si>
  <si>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</si>
  <si>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</si>
  <si>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</si>
  <si>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</si>
  <si>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</si>
  <si>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</si>
  <si>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</si>
  <si>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</si>
  <si>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</si>
  <si>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</si>
  <si>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</si>
  <si>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</si>
  <si>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</si>
  <si>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</si>
  <si>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</si>
  <si>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</si>
  <si>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</si>
  <si>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</si>
  <si>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</si>
  <si>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</si>
  <si>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</si>
  <si>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</si>
  <si>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</si>
  <si>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</si>
  <si>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</si>
  <si>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</si>
  <si>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</si>
  <si>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</si>
  <si>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</si>
  <si>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</si>
  <si>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</si>
  <si>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</si>
  <si>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</si>
  <si>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</si>
  <si>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</si>
  <si>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</si>
  <si>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</si>
  <si>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</si>
  <si>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</si>
  <si>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</si>
  <si>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</si>
  <si>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</si>
  <si>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</si>
  <si>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</si>
  <si>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</si>
  <si>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</si>
  <si>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</si>
  <si>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</si>
  <si>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</si>
  <si>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</si>
  <si>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</si>
  <si>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</si>
  <si>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</si>
  <si>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</si>
  <si>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</si>
  <si>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</si>
  <si>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</si>
  <si>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</si>
  <si>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</si>
  <si>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</si>
  <si>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</si>
  <si>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</si>
  <si>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</si>
  <si>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</si>
  <si>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</si>
  <si>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</si>
  <si>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</si>
  <si>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</si>
  <si>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</si>
  <si>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</si>
  <si>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</si>
  <si>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</si>
  <si>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</si>
  <si>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</si>
  <si>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</si>
  <si>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</si>
  <si>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</si>
  <si>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</si>
  <si>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</si>
  <si>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</si>
  <si>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</si>
  <si>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</si>
  <si>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</si>
  <si>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</si>
  <si>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</si>
  <si>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</si>
  <si>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</si>
  <si>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</si>
  <si>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</si>
  <si>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</si>
  <si>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</si>
  <si>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</si>
  <si>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</si>
  <si>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</si>
  <si>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</si>
  <si>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</si>
  <si>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</si>
  <si>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</si>
  <si>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</si>
  <si>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</si>
  <si>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</si>
  <si>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</si>
  <si>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</si>
  <si>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</si>
  <si>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</si>
  <si>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</si>
  <si>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</si>
  <si>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</si>
  <si>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</si>
  <si>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</si>
  <si>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</si>
  <si>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</si>
  <si>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</si>
  <si>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</si>
  <si>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</si>
  <si>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</si>
  <si>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</si>
  <si>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</si>
  <si>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</si>
  <si>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</si>
  <si>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</si>
  <si>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</si>
  <si>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</si>
  <si>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</si>
  <si>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</si>
  <si>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</si>
  <si>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</si>
  <si>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</si>
  <si>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</si>
  <si>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</si>
  <si>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</si>
  <si>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</si>
  <si>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</si>
  <si>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</si>
  <si>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</si>
  <si>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</si>
  <si>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</si>
  <si>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</si>
  <si>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</si>
  <si>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</si>
  <si>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</si>
  <si>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</si>
  <si>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</si>
  <si>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</si>
  <si>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</si>
  <si>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</si>
  <si>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</si>
  <si>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</si>
  <si>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</si>
  <si>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</si>
  <si>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</si>
  <si>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</si>
  <si>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</si>
  <si>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</si>
  <si>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</si>
  <si>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</si>
  <si>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</si>
  <si>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</si>
  <si>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</si>
  <si>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</si>
  <si>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</si>
  <si>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</si>
  <si>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</si>
  <si>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</si>
  <si>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</si>
  <si>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</si>
  <si>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</si>
  <si>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</si>
  <si>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</si>
  <si>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</si>
  <si>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</si>
  <si>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</si>
  <si>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</si>
  <si>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</si>
  <si>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</si>
  <si>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</si>
  <si>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</si>
  <si>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</si>
  <si>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</si>
  <si>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</si>
  <si>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</si>
  <si>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</si>
  <si>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</si>
  <si>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</si>
  <si>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</si>
  <si>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</si>
  <si>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</si>
  <si>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</si>
  <si>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</si>
  <si>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</si>
  <si>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</si>
  <si>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</si>
  <si>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</si>
  <si>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</si>
  <si>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</si>
  <si>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</si>
  <si>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</si>
  <si>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</si>
  <si>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</si>
  <si>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</si>
  <si>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</si>
  <si>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</si>
  <si>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</si>
  <si>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</si>
  <si>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</si>
  <si>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</si>
  <si>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</si>
  <si>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</si>
  <si>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</si>
  <si>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</si>
  <si>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</si>
  <si>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</si>
  <si>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</si>
  <si>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</si>
  <si>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</si>
  <si>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</si>
  <si>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</si>
  <si>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</si>
  <si>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</si>
  <si>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</si>
  <si>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</si>
  <si>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</si>
  <si>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</si>
  <si>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</si>
  <si>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</si>
  <si>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</si>
  <si>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</si>
  <si>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</si>
  <si>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</si>
  <si>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</si>
  <si>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</si>
  <si>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</si>
  <si>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</si>
  <si>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</si>
  <si>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</si>
  <si>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</si>
  <si>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</si>
  <si>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</si>
  <si>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</si>
  <si>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</si>
  <si>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</si>
  <si>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</si>
  <si>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</si>
  <si>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</si>
  <si>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</si>
  <si>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</si>
  <si>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</si>
  <si>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</si>
  <si>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</si>
  <si>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</si>
  <si>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</si>
  <si>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</si>
  <si>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</si>
  <si>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</si>
  <si>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</si>
  <si>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</si>
  <si>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</si>
  <si>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</si>
  <si>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</si>
  <si>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</si>
  <si>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</si>
  <si>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</si>
  <si>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</si>
  <si>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</si>
  <si>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</si>
  <si>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</si>
  <si>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</si>
  <si>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</si>
  <si>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</si>
  <si>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</si>
  <si>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</si>
  <si>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</si>
  <si>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</si>
  <si>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</si>
  <si>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</si>
  <si>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</si>
  <si>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</si>
  <si>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</si>
  <si>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</si>
  <si>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</si>
  <si>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</si>
  <si>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</si>
  <si>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</si>
  <si>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</si>
  <si>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</si>
  <si>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</si>
  <si>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</si>
  <si>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</si>
  <si>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</si>
  <si>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</si>
  <si>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</si>
  <si>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</si>
  <si>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</si>
  <si>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</si>
  <si>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</si>
  <si>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</si>
  <si>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</si>
  <si>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</si>
  <si>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</si>
  <si>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</si>
  <si>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</si>
  <si>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</si>
  <si>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</si>
  <si>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</si>
  <si>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</si>
  <si>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</si>
  <si>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</si>
  <si>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</si>
  <si>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</si>
  <si>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</si>
  <si>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</si>
  <si>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</si>
  <si>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</si>
  <si>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</si>
  <si>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</si>
  <si>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</si>
  <si>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</si>
  <si>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</si>
  <si>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</si>
  <si>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</si>
  <si>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</si>
  <si>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</si>
  <si>
    <t>by resourses</t>
  </si>
  <si>
    <t>by items  (TOTAL ITEMS are calculated by download all the JSON resources of the dataset)</t>
  </si>
  <si>
    <t>total record</t>
  </si>
  <si>
    <t>Test Google CSE (over first 2 page)</t>
  </si>
  <si>
    <t>open data</t>
  </si>
  <si>
    <t>africa</t>
  </si>
  <si>
    <t>Test Google (over first 2 page)</t>
  </si>
  <si>
    <t>civil unions</t>
  </si>
  <si>
    <t>spouse age 35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</si>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</sst>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2" fillId="10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4" sqref="M10:M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4" customFormat="1" x14ac:dyDescent="0.2">
      <c r="B1" s="34" t="s">
        <v>2146</v>
      </c>
      <c r="H1" s="27"/>
      <c r="K1" s="31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2135</v>
      </c>
      <c r="N7" s="39"/>
      <c r="O7" s="39"/>
      <c r="P7" s="39"/>
      <c r="Q7" s="39"/>
      <c r="W7" s="37" t="s">
        <v>2193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5" t="s">
        <v>2151</v>
      </c>
      <c r="D8" s="35"/>
      <c r="M8" s="39"/>
      <c r="N8" s="39"/>
      <c r="O8" s="39"/>
      <c r="P8" s="39"/>
      <c r="Q8" s="39"/>
      <c r="S8" s="8" t="s">
        <v>2136</v>
      </c>
      <c r="T8" s="8"/>
      <c r="U8" s="8"/>
      <c r="Y8" s="35" t="s">
        <v>2151</v>
      </c>
      <c r="Z8" s="35"/>
      <c r="AD8" s="28"/>
      <c r="AG8" s="32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1</v>
      </c>
      <c r="I9" s="2"/>
      <c r="J9" s="3" t="s">
        <v>2124</v>
      </c>
      <c r="K9" s="29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9">
        <f>Y10/(Y10+Z10)</f>
        <v>1</v>
      </c>
      <c r="AE9" s="2"/>
      <c r="AF9" s="3" t="s">
        <v>2124</v>
      </c>
      <c r="AG9" s="29">
        <f>Y11/(Y11+Z11)</f>
        <v>2.2531847940206678E-5</v>
      </c>
    </row>
    <row r="10" spans="1:33" x14ac:dyDescent="0.2">
      <c r="A10" s="36" t="s">
        <v>2154</v>
      </c>
      <c r="B10" s="7" t="s">
        <v>2152</v>
      </c>
      <c r="C10" s="2">
        <f>SUM(fuzzy_2_subset!D:D)</f>
        <v>1</v>
      </c>
      <c r="D10" s="2">
        <f>SUM(fuzzy_2_subset!G:G)</f>
        <v>0</v>
      </c>
      <c r="E10" s="6">
        <f>SUM(C10:D10)</f>
        <v>1</v>
      </c>
      <c r="G10" s="3" t="s">
        <v>2156</v>
      </c>
      <c r="H10" s="29">
        <f>D11/(C11+D11)</f>
        <v>0.99956502827316229</v>
      </c>
      <c r="I10" s="2"/>
      <c r="J10" s="3" t="s">
        <v>2125</v>
      </c>
      <c r="K10" s="29">
        <f>D10/(C10+D10)</f>
        <v>0</v>
      </c>
      <c r="M10" s="1" t="s">
        <v>2182</v>
      </c>
      <c r="S10" t="s">
        <v>2180</v>
      </c>
      <c r="U10">
        <v>2300</v>
      </c>
      <c r="W10" s="36" t="s">
        <v>2154</v>
      </c>
      <c r="X10" s="7" t="s">
        <v>2152</v>
      </c>
      <c r="Y10" s="2">
        <v>971</v>
      </c>
      <c r="Z10" s="2">
        <v>0</v>
      </c>
      <c r="AA10" s="6">
        <f>SUM(Y10:Z10)</f>
        <v>971</v>
      </c>
      <c r="AC10" s="3" t="s">
        <v>2156</v>
      </c>
      <c r="AD10" s="29">
        <f>Z11/(Y11+Z11)</f>
        <v>0.99997746815205979</v>
      </c>
      <c r="AE10" s="2"/>
      <c r="AF10" s="3" t="s">
        <v>2125</v>
      </c>
      <c r="AG10" s="29">
        <f>Z10/(Y10+Z10)</f>
        <v>0</v>
      </c>
    </row>
    <row r="11" spans="1:33" x14ac:dyDescent="0.2">
      <c r="A11" s="36"/>
      <c r="B11" s="7" t="s">
        <v>2153</v>
      </c>
      <c r="C11" s="2">
        <f>SUM(fuzzy_2_subset!F:F)</f>
        <v>1</v>
      </c>
      <c r="D11" s="2">
        <f>SUM(fuzzy_2_subset!E:E)</f>
        <v>2298</v>
      </c>
      <c r="E11" s="6">
        <f>SUM(C11:D11)</f>
        <v>2299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  <c r="W11" s="36"/>
      <c r="X11" s="7" t="s">
        <v>2153</v>
      </c>
      <c r="Y11" s="2">
        <v>109</v>
      </c>
      <c r="Z11" s="2">
        <v>4837488</v>
      </c>
      <c r="AA11" s="6">
        <f>SUM(Y11:Z11)</f>
        <v>4837597</v>
      </c>
      <c r="AC11" s="2"/>
      <c r="AD11" s="30"/>
      <c r="AE11" s="2"/>
      <c r="AF11" s="2"/>
      <c r="AG11" s="33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0.99956521739130433</v>
      </c>
      <c r="I12" s="2"/>
      <c r="J12" s="3" t="s">
        <v>2126</v>
      </c>
      <c r="K12" s="30">
        <f>(K9+K10)/2</f>
        <v>2.1748586341887777E-4</v>
      </c>
      <c r="M12" s="1" t="s">
        <v>2184</v>
      </c>
      <c r="S12" s="9" t="s">
        <v>2178</v>
      </c>
      <c r="T12" s="9"/>
      <c r="U12">
        <v>72</v>
      </c>
      <c r="X12" s="5"/>
      <c r="Y12" s="6">
        <f>SUM(Y10:Y11)</f>
        <v>1080</v>
      </c>
      <c r="Z12" s="6">
        <f>SUM(Z10:Z11)</f>
        <v>4837488</v>
      </c>
      <c r="AA12" s="6">
        <f>SUM(Y10:Z11)</f>
        <v>4838568</v>
      </c>
      <c r="AC12" s="3" t="s">
        <v>2123</v>
      </c>
      <c r="AD12" s="29">
        <f>(Y10+Z11)/(AA12)</f>
        <v>0.99997747267373327</v>
      </c>
      <c r="AE12" s="2"/>
      <c r="AF12" s="3" t="s">
        <v>2126</v>
      </c>
      <c r="AG12" s="30">
        <f>(AG9+AG10)/2</f>
        <v>1.1265923970103339E-5</v>
      </c>
    </row>
    <row r="13" spans="1:33" ht="16" customHeight="1" x14ac:dyDescent="0.2">
      <c r="G13" s="3" t="s">
        <v>2157</v>
      </c>
      <c r="H13" s="29">
        <f>(C10)/(C10+C11)</f>
        <v>0.5</v>
      </c>
      <c r="M13" s="1" t="s">
        <v>2185</v>
      </c>
      <c r="S13" s="38" t="s">
        <v>2177</v>
      </c>
      <c r="T13" s="38"/>
      <c r="U13">
        <v>19</v>
      </c>
      <c r="AC13" s="3" t="s">
        <v>2157</v>
      </c>
      <c r="AD13" s="29">
        <f>(Y10)/(Y10+Y11)</f>
        <v>0.89907407407407403</v>
      </c>
      <c r="AG13" s="32"/>
    </row>
    <row r="14" spans="1:33" x14ac:dyDescent="0.2">
      <c r="M14" s="1" t="s">
        <v>2186</v>
      </c>
      <c r="S14" t="s">
        <v>2137</v>
      </c>
      <c r="U14" s="10">
        <v>2</v>
      </c>
      <c r="Y14" t="s">
        <v>2194</v>
      </c>
      <c r="Z14">
        <v>4838568</v>
      </c>
      <c r="AD14" s="28"/>
      <c r="AG14" s="32"/>
    </row>
    <row r="15" spans="1:33" x14ac:dyDescent="0.2">
      <c r="M15" s="1"/>
      <c r="S15" t="s">
        <v>2176</v>
      </c>
      <c r="U15" s="26" t="s">
        <v>2191</v>
      </c>
      <c r="AD15" s="28"/>
      <c r="AG15" s="32"/>
    </row>
    <row r="16" spans="1:33" s="24" customFormat="1" x14ac:dyDescent="0.2">
      <c r="B16" s="25" t="s">
        <v>2147</v>
      </c>
      <c r="H16" s="27"/>
      <c r="K16" s="31"/>
      <c r="M16" s="25"/>
      <c r="U16" s="25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2192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9" t="s">
        <v>2135</v>
      </c>
      <c r="N22" s="39"/>
      <c r="O22" s="39"/>
      <c r="P22" s="39"/>
      <c r="Q22" s="39"/>
      <c r="W22" s="37" t="s">
        <v>2193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5" t="s">
        <v>2151</v>
      </c>
      <c r="D23" s="35"/>
      <c r="M23" s="39"/>
      <c r="N23" s="39"/>
      <c r="O23" s="39"/>
      <c r="P23" s="39"/>
      <c r="Q23" s="39"/>
      <c r="S23" s="8" t="s">
        <v>2136</v>
      </c>
      <c r="T23" s="8"/>
      <c r="U23" s="8"/>
      <c r="Y23" s="35" t="s">
        <v>2151</v>
      </c>
      <c r="Z23" s="35"/>
      <c r="AD23" s="28"/>
      <c r="AG23" s="32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1</v>
      </c>
      <c r="I24" s="2"/>
      <c r="J24" s="3" t="s">
        <v>2124</v>
      </c>
      <c r="K24" s="29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9">
        <f>Y25/(Y25+Z25)</f>
        <v>1</v>
      </c>
      <c r="AE24" s="2"/>
      <c r="AF24" s="3" t="s">
        <v>2124</v>
      </c>
      <c r="AG24" s="29">
        <f>Y26/(Y26+Z26)</f>
        <v>2.2531847940206678E-5</v>
      </c>
    </row>
    <row r="25" spans="1:33" x14ac:dyDescent="0.2">
      <c r="A25" s="36" t="s">
        <v>2154</v>
      </c>
      <c r="B25" s="7" t="s">
        <v>2121</v>
      </c>
      <c r="C25" s="2">
        <f>SUM(fuzzy_2_subset!I:I)</f>
        <v>1</v>
      </c>
      <c r="D25" s="2">
        <f>SUM(fuzzy_2_subset!L:L)</f>
        <v>0</v>
      </c>
      <c r="E25" s="6">
        <f>SUM(C25:D25)</f>
        <v>1</v>
      </c>
      <c r="G25" s="3" t="s">
        <v>2156</v>
      </c>
      <c r="H25" s="29">
        <f>D26/(C26+D26)</f>
        <v>0.99956502827316229</v>
      </c>
      <c r="I25" s="2"/>
      <c r="J25" s="3" t="s">
        <v>2125</v>
      </c>
      <c r="K25" s="29">
        <f>D25/(C25+D25)</f>
        <v>0</v>
      </c>
      <c r="M25" s="1" t="s">
        <v>2182</v>
      </c>
      <c r="S25" t="s">
        <v>2180</v>
      </c>
      <c r="U25">
        <v>2300</v>
      </c>
      <c r="W25" s="36" t="s">
        <v>2154</v>
      </c>
      <c r="X25" s="7" t="s">
        <v>2152</v>
      </c>
      <c r="Y25" s="2">
        <v>971</v>
      </c>
      <c r="Z25" s="2">
        <v>0</v>
      </c>
      <c r="AA25" s="6">
        <f>SUM(Y25:Z25)</f>
        <v>971</v>
      </c>
      <c r="AC25" s="3" t="s">
        <v>2156</v>
      </c>
      <c r="AD25" s="29">
        <f>Z26/(Y26+Z26)</f>
        <v>0.99997746815205979</v>
      </c>
      <c r="AE25" s="2"/>
      <c r="AF25" s="3" t="s">
        <v>2125</v>
      </c>
      <c r="AG25" s="29">
        <f>Z25/(Y25+Z25)</f>
        <v>0</v>
      </c>
    </row>
    <row r="26" spans="1:33" x14ac:dyDescent="0.2">
      <c r="A26" s="36"/>
      <c r="B26" s="7" t="s">
        <v>2122</v>
      </c>
      <c r="C26" s="2">
        <f>SUM(fuzzy_2_subset!K:K)</f>
        <v>1</v>
      </c>
      <c r="D26" s="2">
        <f>SUM(fuzzy_2_subset!J:J)</f>
        <v>2298</v>
      </c>
      <c r="E26" s="6">
        <f>SUM(C26:D26)</f>
        <v>2299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  <c r="W26" s="36"/>
      <c r="X26" s="7" t="s">
        <v>2153</v>
      </c>
      <c r="Y26" s="2">
        <v>109</v>
      </c>
      <c r="Z26" s="2">
        <v>4837488</v>
      </c>
      <c r="AA26" s="6">
        <f>SUM(Y26:Z26)</f>
        <v>4837597</v>
      </c>
      <c r="AC26" s="2"/>
      <c r="AD26" s="30"/>
      <c r="AE26" s="2"/>
      <c r="AF26" s="2"/>
      <c r="AG26" s="33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0.99956521739130433</v>
      </c>
      <c r="I27" s="2"/>
      <c r="J27" s="3" t="s">
        <v>2126</v>
      </c>
      <c r="K27" s="30">
        <f>(K24+K25)/2</f>
        <v>2.1748586341887777E-4</v>
      </c>
      <c r="M27" s="1" t="s">
        <v>2184</v>
      </c>
      <c r="S27" s="9" t="s">
        <v>2178</v>
      </c>
      <c r="T27" s="9"/>
      <c r="U27">
        <v>243</v>
      </c>
      <c r="X27" s="5"/>
      <c r="Y27" s="6">
        <f>SUM(Y25:Y26)</f>
        <v>1080</v>
      </c>
      <c r="Z27" s="6">
        <f>SUM(Z25:Z26)</f>
        <v>4837488</v>
      </c>
      <c r="AA27" s="6">
        <f>SUM(Y25:Z26)</f>
        <v>4838568</v>
      </c>
      <c r="AC27" s="3" t="s">
        <v>2123</v>
      </c>
      <c r="AD27" s="29">
        <f>(Y25+Z26)/(AA27)</f>
        <v>0.99997747267373327</v>
      </c>
      <c r="AE27" s="2"/>
      <c r="AF27" s="3" t="s">
        <v>2126</v>
      </c>
      <c r="AG27" s="30">
        <f>(AG24+AG25)/2</f>
        <v>1.1265923970103339E-5</v>
      </c>
    </row>
    <row r="28" spans="1:33" ht="16" customHeight="1" x14ac:dyDescent="0.2">
      <c r="G28" s="3" t="s">
        <v>2157</v>
      </c>
      <c r="H28" s="29">
        <f>(C25)/(C25+C26)</f>
        <v>0.5</v>
      </c>
      <c r="M28" s="1" t="s">
        <v>2185</v>
      </c>
      <c r="S28" s="38" t="s">
        <v>2177</v>
      </c>
      <c r="T28" s="38"/>
      <c r="U28">
        <v>1</v>
      </c>
      <c r="AC28" s="3" t="s">
        <v>2157</v>
      </c>
      <c r="AD28" s="29">
        <f>(Y25)/(Y25+Y26)</f>
        <v>0.89907407407407403</v>
      </c>
      <c r="AG28" s="32"/>
    </row>
    <row r="29" spans="1:33" x14ac:dyDescent="0.2">
      <c r="M29" s="1" t="s">
        <v>2186</v>
      </c>
      <c r="S29" t="s">
        <v>2137</v>
      </c>
      <c r="U29" s="10">
        <v>2</v>
      </c>
      <c r="Y29" t="s">
        <v>2194</v>
      </c>
      <c r="Z29">
        <v>4838568</v>
      </c>
      <c r="AD29" s="28"/>
      <c r="AG29" s="32"/>
    </row>
    <row r="30" spans="1:33" x14ac:dyDescent="0.2">
      <c r="M30" s="1"/>
      <c r="S30" t="s">
        <v>2176</v>
      </c>
      <c r="U30" s="26" t="s">
        <v>2188</v>
      </c>
      <c r="AD30" s="28"/>
      <c r="AG30" s="32"/>
    </row>
    <row r="31" spans="1:33" s="24" customFormat="1" x14ac:dyDescent="0.2">
      <c r="B31" s="25" t="s">
        <v>2160</v>
      </c>
      <c r="H31" s="27"/>
      <c r="K31" s="31"/>
      <c r="M31" s="25"/>
      <c r="U31" s="25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2192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9" t="s">
        <v>2135</v>
      </c>
      <c r="N37" s="39"/>
      <c r="O37" s="39"/>
      <c r="P37" s="39"/>
      <c r="Q37" s="39"/>
      <c r="W37" s="37" t="s">
        <v>2193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5" t="s">
        <v>2151</v>
      </c>
      <c r="D38" s="35"/>
      <c r="M38" s="39"/>
      <c r="N38" s="39"/>
      <c r="O38" s="39"/>
      <c r="P38" s="39"/>
      <c r="Q38" s="39"/>
      <c r="S38" s="8" t="s">
        <v>2136</v>
      </c>
      <c r="T38" s="8"/>
      <c r="U38" s="8"/>
      <c r="Y38" s="35" t="s">
        <v>2151</v>
      </c>
      <c r="Z38" s="35"/>
      <c r="AD38" s="28"/>
      <c r="AG38" s="32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1</v>
      </c>
      <c r="I39" s="2"/>
      <c r="J39" s="3" t="s">
        <v>2124</v>
      </c>
      <c r="K39" s="29">
        <f>C41/(C41+D41)</f>
        <v>3.7407568508046975E-2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9">
        <f>Y40/(Y40+Z40)</f>
        <v>1</v>
      </c>
      <c r="AE39" s="2"/>
      <c r="AF39" s="3" t="s">
        <v>2124</v>
      </c>
      <c r="AG39" s="29">
        <f>Y41/(Y41+Z41)</f>
        <v>1.6826535984704804E-4</v>
      </c>
    </row>
    <row r="40" spans="1:33" x14ac:dyDescent="0.2">
      <c r="A40" s="36" t="s">
        <v>2154</v>
      </c>
      <c r="B40" s="7" t="s">
        <v>2121</v>
      </c>
      <c r="C40" s="2">
        <f>SUM(fuzzy_2_subset!N:N)</f>
        <v>1</v>
      </c>
      <c r="D40" s="2">
        <f>SUM(fuzzy_2_subset!Q:Q)</f>
        <v>0</v>
      </c>
      <c r="E40" s="6">
        <f>SUM(C40:D40)</f>
        <v>1</v>
      </c>
      <c r="G40" s="3" t="s">
        <v>2156</v>
      </c>
      <c r="H40" s="29">
        <f>D41/(C41+D41)</f>
        <v>0.96259243149195306</v>
      </c>
      <c r="I40" s="2"/>
      <c r="J40" s="3" t="s">
        <v>2125</v>
      </c>
      <c r="K40" s="29">
        <f>D40/(C40+D40)</f>
        <v>0</v>
      </c>
      <c r="M40" s="1" t="s">
        <v>2182</v>
      </c>
      <c r="S40" t="s">
        <v>2180</v>
      </c>
      <c r="U40">
        <v>2300</v>
      </c>
      <c r="W40" s="36" t="s">
        <v>2154</v>
      </c>
      <c r="X40" s="7" t="s">
        <v>2152</v>
      </c>
      <c r="Y40" s="2">
        <v>971</v>
      </c>
      <c r="Z40" s="2">
        <v>0</v>
      </c>
      <c r="AA40" s="6">
        <f>SUM(Y40:Z40)</f>
        <v>971</v>
      </c>
      <c r="AC40" s="3" t="s">
        <v>2156</v>
      </c>
      <c r="AD40" s="29">
        <f>Z41/(Y41+Z41)</f>
        <v>0.99983173464015296</v>
      </c>
      <c r="AE40" s="2"/>
      <c r="AF40" s="3" t="s">
        <v>2125</v>
      </c>
      <c r="AG40" s="29">
        <f>Z40/(Y40+Z40)</f>
        <v>0</v>
      </c>
    </row>
    <row r="41" spans="1:33" x14ac:dyDescent="0.2">
      <c r="A41" s="36"/>
      <c r="B41" s="7" t="s">
        <v>2122</v>
      </c>
      <c r="C41" s="2">
        <f>SUM(fuzzy_2_subset!P:P)</f>
        <v>86</v>
      </c>
      <c r="D41" s="2">
        <f>SUM(fuzzy_2_subset!O:O)</f>
        <v>2213</v>
      </c>
      <c r="E41" s="6">
        <f>SUM(C41:D41)</f>
        <v>2299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  <c r="W41" s="36"/>
      <c r="X41" s="7" t="s">
        <v>2153</v>
      </c>
      <c r="Y41" s="2">
        <v>814</v>
      </c>
      <c r="Z41" s="2">
        <v>4836783</v>
      </c>
      <c r="AA41" s="6">
        <f>SUM(Y41:Z41)</f>
        <v>4837597</v>
      </c>
      <c r="AC41" s="2"/>
      <c r="AD41" s="30"/>
      <c r="AE41" s="2"/>
      <c r="AF41" s="2"/>
      <c r="AG41" s="33"/>
    </row>
    <row r="42" spans="1:33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0.96260869565217388</v>
      </c>
      <c r="I42" s="2"/>
      <c r="J42" s="3" t="s">
        <v>2126</v>
      </c>
      <c r="K42" s="30">
        <f>(K39+K40)/2</f>
        <v>1.8703784254023487E-2</v>
      </c>
      <c r="M42" s="1" t="s">
        <v>2184</v>
      </c>
      <c r="S42" s="9" t="s">
        <v>2178</v>
      </c>
      <c r="T42" s="9"/>
      <c r="U42">
        <v>243</v>
      </c>
      <c r="X42" s="5"/>
      <c r="Y42" s="6">
        <f>SUM(Y40:Y41)</f>
        <v>1785</v>
      </c>
      <c r="Z42" s="6">
        <f>SUM(Z40:Z41)</f>
        <v>4836783</v>
      </c>
      <c r="AA42" s="6">
        <f>SUM(Y40:Z41)</f>
        <v>4838568</v>
      </c>
      <c r="AC42" s="3" t="s">
        <v>2123</v>
      </c>
      <c r="AD42" s="29">
        <f>(Y40+Z41)/(AA42)</f>
        <v>0.99983176840751231</v>
      </c>
      <c r="AE42" s="2"/>
      <c r="AF42" s="3" t="s">
        <v>2126</v>
      </c>
      <c r="AG42" s="30">
        <f>(AG39+AG40)/2</f>
        <v>8.4132679923524018E-5</v>
      </c>
    </row>
    <row r="43" spans="1:33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8" t="s">
        <v>2177</v>
      </c>
      <c r="T43" s="38"/>
      <c r="U43">
        <v>243</v>
      </c>
      <c r="AC43" s="3" t="s">
        <v>2157</v>
      </c>
      <c r="AD43" s="29">
        <f>(Y40)/(Y40+Y41)</f>
        <v>0.54397759103641452</v>
      </c>
      <c r="AG43" s="32"/>
    </row>
    <row r="44" spans="1:33" x14ac:dyDescent="0.2">
      <c r="M44" s="1" t="s">
        <v>2186</v>
      </c>
      <c r="S44" t="s">
        <v>2137</v>
      </c>
      <c r="U44" s="10">
        <v>87</v>
      </c>
      <c r="Y44" t="s">
        <v>2194</v>
      </c>
      <c r="Z44">
        <v>4838568</v>
      </c>
      <c r="AD44" s="28"/>
      <c r="AG44" s="32"/>
    </row>
    <row r="45" spans="1:33" x14ac:dyDescent="0.2">
      <c r="M45" s="1"/>
      <c r="S45" t="s">
        <v>2176</v>
      </c>
      <c r="U45" s="26" t="s">
        <v>2189</v>
      </c>
      <c r="AD45" s="28"/>
      <c r="AG45" s="32"/>
    </row>
    <row r="46" spans="1:33" s="24" customFormat="1" x14ac:dyDescent="0.2">
      <c r="B46" s="25" t="s">
        <v>2162</v>
      </c>
      <c r="H46" s="27"/>
      <c r="K46" s="31"/>
      <c r="M46" s="25"/>
      <c r="U46" s="25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2192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9" t="s">
        <v>2135</v>
      </c>
      <c r="N52" s="39"/>
      <c r="O52" s="39"/>
      <c r="P52" s="39"/>
      <c r="Q52" s="39"/>
      <c r="W52" s="37" t="s">
        <v>2193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5" t="s">
        <v>2151</v>
      </c>
      <c r="D53" s="35"/>
      <c r="M53" s="39"/>
      <c r="N53" s="39"/>
      <c r="O53" s="39"/>
      <c r="P53" s="39"/>
      <c r="Q53" s="39"/>
      <c r="S53" s="8" t="s">
        <v>2136</v>
      </c>
      <c r="T53" s="8"/>
      <c r="U53" s="8"/>
      <c r="Y53" s="35" t="s">
        <v>2151</v>
      </c>
      <c r="Z53" s="35"/>
      <c r="AD53" s="28"/>
      <c r="AG53" s="32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1</v>
      </c>
      <c r="I54" s="2"/>
      <c r="J54" s="3" t="s">
        <v>2124</v>
      </c>
      <c r="K54" s="29">
        <f>C56/(C56+D56)</f>
        <v>3.7407568508046975E-2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9">
        <f>Y55/(Y55+Z55)</f>
        <v>1</v>
      </c>
      <c r="AE54" s="2"/>
      <c r="AF54" s="3" t="s">
        <v>2124</v>
      </c>
      <c r="AG54" s="29">
        <f>Y56/(Y56+Z56)</f>
        <v>2.2531847940206678E-5</v>
      </c>
    </row>
    <row r="55" spans="1:33" x14ac:dyDescent="0.2">
      <c r="A55" s="36" t="s">
        <v>2154</v>
      </c>
      <c r="B55" s="7" t="s">
        <v>2121</v>
      </c>
      <c r="C55" s="2">
        <f>SUM(fuzzy_2_subset!S:S)</f>
        <v>1</v>
      </c>
      <c r="D55" s="2">
        <f>SUM(fuzzy_2_subset!V:V)</f>
        <v>0</v>
      </c>
      <c r="E55" s="6">
        <f>SUM(C55:D55)</f>
        <v>1</v>
      </c>
      <c r="G55" s="3" t="s">
        <v>2156</v>
      </c>
      <c r="H55" s="29">
        <f>D56/(C56+D56)</f>
        <v>0.96259243149195306</v>
      </c>
      <c r="I55" s="2"/>
      <c r="J55" s="3" t="s">
        <v>2125</v>
      </c>
      <c r="K55" s="29">
        <f>D55/(C55+D55)</f>
        <v>0</v>
      </c>
      <c r="M55" s="1" t="s">
        <v>2182</v>
      </c>
      <c r="S55" t="s">
        <v>2180</v>
      </c>
      <c r="U55">
        <v>2300</v>
      </c>
      <c r="W55" s="36" t="s">
        <v>2154</v>
      </c>
      <c r="X55" s="7" t="s">
        <v>2152</v>
      </c>
      <c r="Y55" s="2">
        <v>971</v>
      </c>
      <c r="Z55" s="2">
        <v>0</v>
      </c>
      <c r="AA55" s="6">
        <f>SUM(Y55:Z55)</f>
        <v>971</v>
      </c>
      <c r="AC55" s="3" t="s">
        <v>2156</v>
      </c>
      <c r="AD55" s="29">
        <f>Z56/(Y56+Z56)</f>
        <v>0.99997746815205979</v>
      </c>
      <c r="AE55" s="2"/>
      <c r="AF55" s="3" t="s">
        <v>2125</v>
      </c>
      <c r="AG55" s="29">
        <f>Z55/(Y55+Z55)</f>
        <v>0</v>
      </c>
    </row>
    <row r="56" spans="1:33" x14ac:dyDescent="0.2">
      <c r="A56" s="36"/>
      <c r="B56" s="7" t="s">
        <v>2122</v>
      </c>
      <c r="C56" s="2">
        <f>SUM(fuzzy_2_subset!U:U)</f>
        <v>86</v>
      </c>
      <c r="D56" s="2">
        <f>SUM(fuzzy_2_subset!T:T)</f>
        <v>2213</v>
      </c>
      <c r="E56" s="6">
        <f>SUM(C56:D56)</f>
        <v>2299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  <c r="W56" s="36"/>
      <c r="X56" s="7" t="s">
        <v>2153</v>
      </c>
      <c r="Y56" s="2">
        <v>109</v>
      </c>
      <c r="Z56" s="2">
        <v>4837488</v>
      </c>
      <c r="AA56" s="6">
        <f>SUM(Y56:Z56)</f>
        <v>4837597</v>
      </c>
      <c r="AC56" s="2"/>
      <c r="AD56" s="30"/>
      <c r="AE56" s="2"/>
      <c r="AF56" s="2"/>
      <c r="AG56" s="33"/>
    </row>
    <row r="57" spans="1:33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0.96260869565217388</v>
      </c>
      <c r="I57" s="2"/>
      <c r="J57" s="3" t="s">
        <v>2126</v>
      </c>
      <c r="K57" s="30">
        <f>(K54+K55)/2</f>
        <v>1.8703784254023487E-2</v>
      </c>
      <c r="M57" s="1" t="s">
        <v>2184</v>
      </c>
      <c r="S57" s="9" t="s">
        <v>2178</v>
      </c>
      <c r="T57" s="9"/>
      <c r="U57">
        <v>72</v>
      </c>
      <c r="X57" s="5"/>
      <c r="Y57" s="6">
        <f>SUM(Y55:Y56)</f>
        <v>1080</v>
      </c>
      <c r="Z57" s="6">
        <f>SUM(Z55:Z56)</f>
        <v>4837488</v>
      </c>
      <c r="AA57" s="6">
        <f>SUM(Y55:Z56)</f>
        <v>4838568</v>
      </c>
      <c r="AC57" s="3" t="s">
        <v>2123</v>
      </c>
      <c r="AD57" s="29">
        <f>(Y55+Z56)/(AA57)</f>
        <v>0.99997747267373327</v>
      </c>
      <c r="AE57" s="2"/>
      <c r="AF57" s="3" t="s">
        <v>2126</v>
      </c>
      <c r="AG57" s="30">
        <f>(AG54+AG55)/2</f>
        <v>1.1265923970103339E-5</v>
      </c>
    </row>
    <row r="58" spans="1:33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8" t="s">
        <v>2177</v>
      </c>
      <c r="T58" s="38"/>
      <c r="U58">
        <v>19</v>
      </c>
      <c r="AC58" s="3" t="s">
        <v>2157</v>
      </c>
      <c r="AD58" s="29">
        <f>(Y55)/(Y55+Y56)</f>
        <v>0.89907407407407403</v>
      </c>
      <c r="AG58" s="32"/>
    </row>
    <row r="59" spans="1:33" x14ac:dyDescent="0.2">
      <c r="M59" s="1" t="s">
        <v>2186</v>
      </c>
      <c r="S59" t="s">
        <v>2137</v>
      </c>
      <c r="U59" s="10">
        <v>87</v>
      </c>
      <c r="Y59" t="s">
        <v>2194</v>
      </c>
      <c r="Z59">
        <v>4838568</v>
      </c>
      <c r="AD59" s="28"/>
      <c r="AG59" s="32"/>
    </row>
    <row r="60" spans="1:33" x14ac:dyDescent="0.2">
      <c r="M60" s="1"/>
      <c r="S60" t="s">
        <v>2176</v>
      </c>
      <c r="U60" s="26" t="s">
        <v>2188</v>
      </c>
      <c r="AD60" s="28"/>
      <c r="AG60" s="32"/>
    </row>
    <row r="61" spans="1:33" s="24" customFormat="1" x14ac:dyDescent="0.2">
      <c r="B61" s="25" t="s">
        <v>2165</v>
      </c>
      <c r="H61" s="27"/>
      <c r="K61" s="31"/>
      <c r="M61" s="25"/>
      <c r="U61" s="25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2192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9" t="s">
        <v>2135</v>
      </c>
      <c r="N67" s="39"/>
      <c r="O67" s="39"/>
      <c r="P67" s="39"/>
      <c r="Q67" s="39"/>
      <c r="W67" s="37" t="s">
        <v>2193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5" t="s">
        <v>2151</v>
      </c>
      <c r="D68" s="35"/>
      <c r="M68" s="39"/>
      <c r="N68" s="39"/>
      <c r="O68" s="39"/>
      <c r="P68" s="39"/>
      <c r="Q68" s="39"/>
      <c r="S68" s="8" t="s">
        <v>2136</v>
      </c>
      <c r="T68" s="8"/>
      <c r="U68" s="8"/>
      <c r="Y68" s="35" t="s">
        <v>2151</v>
      </c>
      <c r="Z68" s="35"/>
      <c r="AD68" s="28"/>
      <c r="AG68" s="32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1</v>
      </c>
      <c r="I69" s="2"/>
      <c r="J69" s="3" t="s">
        <v>2124</v>
      </c>
      <c r="K69" s="29">
        <f>C71/(C71+D71)</f>
        <v>4.3497172683775554E-4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9">
        <f>Y70/(Y70+Z70)</f>
        <v>1</v>
      </c>
      <c r="AE69" s="2"/>
      <c r="AF69" s="3" t="s">
        <v>2124</v>
      </c>
      <c r="AG69" s="29">
        <f>Y71/(Y71+Z71)</f>
        <v>2.2531847940206678E-5</v>
      </c>
    </row>
    <row r="70" spans="1:33" x14ac:dyDescent="0.2">
      <c r="A70" s="36" t="s">
        <v>2154</v>
      </c>
      <c r="B70" s="7" t="s">
        <v>2121</v>
      </c>
      <c r="C70" s="2">
        <f>SUM(fuzzy_2_subset!X:X)</f>
        <v>1</v>
      </c>
      <c r="D70" s="2">
        <f>SUM(fuzzy_2_subset!AA:AA)</f>
        <v>0</v>
      </c>
      <c r="E70" s="6">
        <f>SUM(C70:D70)</f>
        <v>1</v>
      </c>
      <c r="G70" s="3" t="s">
        <v>2156</v>
      </c>
      <c r="H70" s="29">
        <f>D71/(C71+D71)</f>
        <v>0.99956502827316229</v>
      </c>
      <c r="I70" s="2"/>
      <c r="J70" s="3" t="s">
        <v>2125</v>
      </c>
      <c r="K70" s="29">
        <f>D70/(C70+D70)</f>
        <v>0</v>
      </c>
      <c r="M70" s="1" t="s">
        <v>2182</v>
      </c>
      <c r="S70" t="s">
        <v>2180</v>
      </c>
      <c r="U70">
        <v>2300</v>
      </c>
      <c r="W70" s="36" t="s">
        <v>2154</v>
      </c>
      <c r="X70" s="7" t="s">
        <v>2152</v>
      </c>
      <c r="Y70" s="2">
        <v>971</v>
      </c>
      <c r="Z70" s="2">
        <v>0</v>
      </c>
      <c r="AA70" s="6">
        <f>SUM(Y70:Z70)</f>
        <v>971</v>
      </c>
      <c r="AC70" s="3" t="s">
        <v>2156</v>
      </c>
      <c r="AD70" s="29">
        <f>Z71/(Y71+Z71)</f>
        <v>0.99997746815205979</v>
      </c>
      <c r="AE70" s="2"/>
      <c r="AF70" s="3" t="s">
        <v>2125</v>
      </c>
      <c r="AG70" s="29">
        <f>Z70/(Y70+Z70)</f>
        <v>0</v>
      </c>
    </row>
    <row r="71" spans="1:33" x14ac:dyDescent="0.2">
      <c r="A71" s="36"/>
      <c r="B71" s="7" t="s">
        <v>2122</v>
      </c>
      <c r="C71" s="2">
        <f>SUM(fuzzy_2_subset!Z:Z)</f>
        <v>1</v>
      </c>
      <c r="D71" s="2">
        <f>SUM(fuzzy_2_subset!Y:Y)</f>
        <v>2298</v>
      </c>
      <c r="E71" s="6">
        <f>SUM(C71:D71)</f>
        <v>2299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  <c r="W71" s="36"/>
      <c r="X71" s="7" t="s">
        <v>2153</v>
      </c>
      <c r="Y71" s="2">
        <v>109</v>
      </c>
      <c r="Z71" s="2">
        <v>4837488</v>
      </c>
      <c r="AA71" s="6">
        <f>SUM(Y71:Z71)</f>
        <v>4837597</v>
      </c>
      <c r="AC71" s="2"/>
      <c r="AD71" s="30"/>
      <c r="AE71" s="2"/>
      <c r="AF71" s="2"/>
      <c r="AG71" s="33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0.99956521739130433</v>
      </c>
      <c r="I72" s="2"/>
      <c r="J72" s="3" t="s">
        <v>2126</v>
      </c>
      <c r="K72" s="30">
        <f>(K69+K70)/2</f>
        <v>2.1748586341887777E-4</v>
      </c>
      <c r="M72" s="1" t="s">
        <v>2184</v>
      </c>
      <c r="S72" s="9" t="s">
        <v>2178</v>
      </c>
      <c r="T72" s="9"/>
      <c r="U72">
        <v>243</v>
      </c>
      <c r="X72" s="5"/>
      <c r="Y72" s="6">
        <f>SUM(Y70:Y71)</f>
        <v>1080</v>
      </c>
      <c r="Z72" s="6">
        <f>SUM(Z70:Z71)</f>
        <v>4837488</v>
      </c>
      <c r="AA72" s="6">
        <f>SUM(Y70:Z71)</f>
        <v>4838568</v>
      </c>
      <c r="AC72" s="3" t="s">
        <v>2123</v>
      </c>
      <c r="AD72" s="29">
        <f>(Y70+Z71)/(AA72)</f>
        <v>0.99997747267373327</v>
      </c>
      <c r="AE72" s="2"/>
      <c r="AF72" s="3" t="s">
        <v>2126</v>
      </c>
      <c r="AG72" s="30">
        <f>(AG69+AG70)/2</f>
        <v>1.1265923970103339E-5</v>
      </c>
    </row>
    <row r="73" spans="1:33" ht="16" customHeight="1" x14ac:dyDescent="0.2">
      <c r="G73" s="3" t="s">
        <v>2157</v>
      </c>
      <c r="H73" s="29">
        <f>(C70)/(C70+C71)</f>
        <v>0.5</v>
      </c>
      <c r="M73" s="1" t="s">
        <v>2185</v>
      </c>
      <c r="S73" s="38" t="s">
        <v>2177</v>
      </c>
      <c r="T73" s="38"/>
      <c r="U73">
        <v>1</v>
      </c>
      <c r="AC73" s="3" t="s">
        <v>2157</v>
      </c>
      <c r="AD73" s="29">
        <f>(Y70)/(Y70+Y71)</f>
        <v>0.89907407407407403</v>
      </c>
      <c r="AG73" s="32"/>
    </row>
    <row r="74" spans="1:33" x14ac:dyDescent="0.2">
      <c r="M74" s="1" t="s">
        <v>2186</v>
      </c>
      <c r="S74" t="s">
        <v>2137</v>
      </c>
      <c r="U74" s="10">
        <v>2</v>
      </c>
      <c r="Y74" t="s">
        <v>2194</v>
      </c>
      <c r="Z74">
        <v>4838568</v>
      </c>
      <c r="AD74" s="28"/>
      <c r="AG74" s="32"/>
    </row>
    <row r="75" spans="1:33" x14ac:dyDescent="0.2">
      <c r="M75" s="1"/>
      <c r="S75" t="s">
        <v>2176</v>
      </c>
      <c r="U75" s="26" t="s">
        <v>2190</v>
      </c>
      <c r="AD75" s="28"/>
      <c r="AG75" s="32"/>
    </row>
    <row r="76" spans="1:33" s="24" customFormat="1" x14ac:dyDescent="0.2">
      <c r="B76" s="25" t="s">
        <v>2166</v>
      </c>
      <c r="H76" s="27"/>
      <c r="K76" s="31"/>
      <c r="M76" s="25"/>
      <c r="U76" s="25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2192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9" t="s">
        <v>2135</v>
      </c>
      <c r="N82" s="39"/>
      <c r="O82" s="39"/>
      <c r="P82" s="39"/>
      <c r="Q82" s="39"/>
      <c r="W82" s="37" t="s">
        <v>2193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5" t="s">
        <v>2151</v>
      </c>
      <c r="D83" s="35"/>
      <c r="M83" s="39"/>
      <c r="N83" s="39"/>
      <c r="O83" s="39"/>
      <c r="P83" s="39"/>
      <c r="Q83" s="39"/>
      <c r="S83" s="8" t="s">
        <v>2136</v>
      </c>
      <c r="T83" s="8"/>
      <c r="U83" s="8"/>
      <c r="Y83" s="35" t="s">
        <v>2151</v>
      </c>
      <c r="Z83" s="35"/>
      <c r="AD83" s="28"/>
      <c r="AG83" s="32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1</v>
      </c>
      <c r="I84" s="2"/>
      <c r="J84" s="3" t="s">
        <v>2124</v>
      </c>
      <c r="K84" s="29">
        <f>C86/(C86+D86)</f>
        <v>3.7407568508046975E-2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9">
        <f>Y85/(Y85+Z85)</f>
        <v>1</v>
      </c>
      <c r="AE84" s="2"/>
      <c r="AF84" s="3" t="s">
        <v>2124</v>
      </c>
      <c r="AG84" s="29">
        <f>Y86/(Y86+Z86)</f>
        <v>1.6824084151836739E-4</v>
      </c>
    </row>
    <row r="85" spans="1:33" x14ac:dyDescent="0.2">
      <c r="A85" s="36" t="s">
        <v>2154</v>
      </c>
      <c r="B85" s="7" t="s">
        <v>2121</v>
      </c>
      <c r="C85" s="2">
        <f>SUM(fuzzy_2_subset!AC:AC)</f>
        <v>1</v>
      </c>
      <c r="D85" s="2">
        <f>SUM(fuzzy_2_subset!AF:AF)</f>
        <v>0</v>
      </c>
      <c r="E85" s="6">
        <f>SUM(C85:D85)</f>
        <v>1</v>
      </c>
      <c r="G85" s="3" t="s">
        <v>2156</v>
      </c>
      <c r="H85" s="29">
        <f>D86/(C86+D86)</f>
        <v>0.96259243149195306</v>
      </c>
      <c r="I85" s="2"/>
      <c r="J85" s="3" t="s">
        <v>2125</v>
      </c>
      <c r="K85" s="29">
        <f>D85/(C85+D85)</f>
        <v>0</v>
      </c>
      <c r="M85" s="1" t="s">
        <v>2182</v>
      </c>
      <c r="S85" t="s">
        <v>2180</v>
      </c>
      <c r="U85">
        <v>2300</v>
      </c>
      <c r="W85" s="36" t="s">
        <v>2154</v>
      </c>
      <c r="X85" s="7" t="s">
        <v>2152</v>
      </c>
      <c r="Y85" s="2">
        <v>971</v>
      </c>
      <c r="Z85" s="2">
        <v>0</v>
      </c>
      <c r="AA85" s="6">
        <f>SUM(Y85:Z85)</f>
        <v>971</v>
      </c>
      <c r="AC85" s="3" t="s">
        <v>2156</v>
      </c>
      <c r="AD85" s="29">
        <f>Z86/(Y86+Z86)</f>
        <v>0.99983175915848166</v>
      </c>
      <c r="AE85" s="2"/>
      <c r="AF85" s="3" t="s">
        <v>2125</v>
      </c>
      <c r="AG85" s="29">
        <f>Z85/(Y85+Z85)</f>
        <v>0</v>
      </c>
    </row>
    <row r="86" spans="1:33" x14ac:dyDescent="0.2">
      <c r="A86" s="36"/>
      <c r="B86" s="7" t="s">
        <v>2122</v>
      </c>
      <c r="C86" s="2">
        <f>SUM(fuzzy_2_subset!AE:AE)</f>
        <v>86</v>
      </c>
      <c r="D86" s="2">
        <f>SUM(fuzzy_2_subset!AD:AD)</f>
        <v>2213</v>
      </c>
      <c r="E86" s="6">
        <f>SUM(C86:D86)</f>
        <v>2299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  <c r="W86" s="36"/>
      <c r="X86" s="7" t="s">
        <v>2153</v>
      </c>
      <c r="Y86" s="2">
        <v>814</v>
      </c>
      <c r="Z86" s="2">
        <v>4837488</v>
      </c>
      <c r="AA86" s="6">
        <f>SUM(Y86:Z86)</f>
        <v>4838302</v>
      </c>
      <c r="AC86" s="2"/>
      <c r="AD86" s="30"/>
      <c r="AE86" s="2"/>
      <c r="AF86" s="2"/>
      <c r="AG86" s="33"/>
    </row>
    <row r="87" spans="1:33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0.96260869565217388</v>
      </c>
      <c r="I87" s="2"/>
      <c r="J87" s="3" t="s">
        <v>2126</v>
      </c>
      <c r="K87" s="30">
        <f>(K84+K85)/2</f>
        <v>1.8703784254023487E-2</v>
      </c>
      <c r="M87" s="1" t="s">
        <v>2184</v>
      </c>
      <c r="S87" s="9" t="s">
        <v>2178</v>
      </c>
      <c r="T87" s="9"/>
      <c r="U87">
        <v>243</v>
      </c>
      <c r="X87" s="5"/>
      <c r="Y87" s="6">
        <f>SUM(Y85:Y86)</f>
        <v>1785</v>
      </c>
      <c r="Z87" s="6">
        <f>SUM(Z85:Z86)</f>
        <v>4837488</v>
      </c>
      <c r="AA87" s="6">
        <f>SUM(Y85:Z86)</f>
        <v>4839273</v>
      </c>
      <c r="AC87" s="3" t="s">
        <v>2123</v>
      </c>
      <c r="AD87" s="29">
        <f>(Y85+Z86)/(AA87)</f>
        <v>0.9998317929160021</v>
      </c>
      <c r="AE87" s="2"/>
      <c r="AF87" s="3" t="s">
        <v>2126</v>
      </c>
      <c r="AG87" s="30">
        <f>(AG84+AG85)/2</f>
        <v>8.4120420759183694E-5</v>
      </c>
    </row>
    <row r="88" spans="1:33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8" t="s">
        <v>2177</v>
      </c>
      <c r="T88" s="38"/>
      <c r="U88">
        <v>243</v>
      </c>
      <c r="AC88" s="3" t="s">
        <v>2157</v>
      </c>
      <c r="AD88" s="29">
        <f>(Y85)/(Y85+Y86)</f>
        <v>0.54397759103641452</v>
      </c>
      <c r="AG88" s="32"/>
    </row>
    <row r="89" spans="1:33" x14ac:dyDescent="0.2">
      <c r="M89" s="1" t="s">
        <v>2186</v>
      </c>
      <c r="S89" t="s">
        <v>2137</v>
      </c>
      <c r="U89" s="10">
        <v>87</v>
      </c>
      <c r="Y89" t="s">
        <v>2194</v>
      </c>
      <c r="Z89">
        <v>4838568</v>
      </c>
      <c r="AD89" s="28"/>
      <c r="AG89" s="32"/>
    </row>
    <row r="90" spans="1:33" x14ac:dyDescent="0.2">
      <c r="M90" s="1"/>
      <c r="S90" t="s">
        <v>2176</v>
      </c>
      <c r="U90" s="26" t="s">
        <v>2189</v>
      </c>
      <c r="AD90" s="28"/>
      <c r="AG90" s="32"/>
    </row>
    <row r="91" spans="1:33" s="24" customFormat="1" x14ac:dyDescent="0.2">
      <c r="B91" s="25" t="s">
        <v>2171</v>
      </c>
      <c r="H91" s="27"/>
      <c r="K91" s="31"/>
      <c r="M91" s="25"/>
      <c r="U91" s="25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2192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9" t="s">
        <v>2135</v>
      </c>
      <c r="N97" s="39"/>
      <c r="O97" s="39"/>
      <c r="P97" s="39"/>
      <c r="Q97" s="39"/>
      <c r="W97" s="37" t="s">
        <v>2193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5" t="s">
        <v>2151</v>
      </c>
      <c r="D98" s="35"/>
      <c r="M98" s="39"/>
      <c r="N98" s="39"/>
      <c r="O98" s="39"/>
      <c r="P98" s="39"/>
      <c r="Q98" s="39"/>
      <c r="S98" s="8" t="s">
        <v>2136</v>
      </c>
      <c r="T98" s="8"/>
      <c r="U98" s="8"/>
      <c r="Y98" s="35" t="s">
        <v>2151</v>
      </c>
      <c r="Z98" s="35"/>
      <c r="AD98" s="28"/>
      <c r="AG98" s="32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1</v>
      </c>
      <c r="I99" s="2"/>
      <c r="J99" s="3" t="s">
        <v>2124</v>
      </c>
      <c r="K99" s="29">
        <f>C101/(C101+D101)</f>
        <v>3.7842540234884731E-2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9">
        <f>Y100/(Y100+Z100)</f>
        <v>1</v>
      </c>
      <c r="AE99" s="2"/>
      <c r="AF99" s="3" t="s">
        <v>2124</v>
      </c>
      <c r="AG99" s="29">
        <f>Y101/(Y101+Z101)</f>
        <v>2.2531847940206678E-5</v>
      </c>
    </row>
    <row r="100" spans="1:33" x14ac:dyDescent="0.2">
      <c r="A100" s="36" t="s">
        <v>2154</v>
      </c>
      <c r="B100" s="7" t="s">
        <v>2121</v>
      </c>
      <c r="C100" s="2">
        <f>SUM(fuzzy_2_subset!AH:AH)</f>
        <v>1</v>
      </c>
      <c r="D100" s="2">
        <f>SUM(fuzzy_2_subset!AK:AK)</f>
        <v>0</v>
      </c>
      <c r="E100" s="6">
        <f>SUM(C100:D100)</f>
        <v>1</v>
      </c>
      <c r="G100" s="3" t="s">
        <v>2156</v>
      </c>
      <c r="H100" s="29">
        <f>D101/(C101+D101)</f>
        <v>0.96215745976511524</v>
      </c>
      <c r="I100" s="2"/>
      <c r="J100" s="3" t="s">
        <v>2125</v>
      </c>
      <c r="K100" s="29">
        <f>D100/(C100+D100)</f>
        <v>0</v>
      </c>
      <c r="M100" s="1" t="s">
        <v>2182</v>
      </c>
      <c r="S100" t="s">
        <v>2180</v>
      </c>
      <c r="U100">
        <v>2300</v>
      </c>
      <c r="W100" s="36" t="s">
        <v>2154</v>
      </c>
      <c r="X100" s="7" t="s">
        <v>2152</v>
      </c>
      <c r="Y100" s="2">
        <v>971</v>
      </c>
      <c r="Z100" s="2">
        <v>0</v>
      </c>
      <c r="AA100" s="6">
        <f>SUM(Y100:Z100)</f>
        <v>971</v>
      </c>
      <c r="AC100" s="3" t="s">
        <v>2156</v>
      </c>
      <c r="AD100" s="29">
        <f>Z101/(Y101+Z101)</f>
        <v>0.99997746815205979</v>
      </c>
      <c r="AE100" s="2"/>
      <c r="AF100" s="3" t="s">
        <v>2125</v>
      </c>
      <c r="AG100" s="29">
        <f>Z100/(Y100+Z100)</f>
        <v>0</v>
      </c>
    </row>
    <row r="101" spans="1:33" x14ac:dyDescent="0.2">
      <c r="A101" s="36"/>
      <c r="B101" s="7" t="s">
        <v>2122</v>
      </c>
      <c r="C101" s="2">
        <f>SUM(fuzzy_2_subset!AJ:AJ)</f>
        <v>87</v>
      </c>
      <c r="D101" s="2">
        <f>SUM(fuzzy_2_subset!AI:AI)</f>
        <v>2212</v>
      </c>
      <c r="E101" s="6">
        <f>SUM(C101:D101)</f>
        <v>2299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  <c r="W101" s="36"/>
      <c r="X101" s="7" t="s">
        <v>2153</v>
      </c>
      <c r="Y101" s="2">
        <v>109</v>
      </c>
      <c r="Z101" s="2">
        <v>4837488</v>
      </c>
      <c r="AA101" s="6">
        <f>SUM(Y101:Z101)</f>
        <v>4837597</v>
      </c>
      <c r="AC101" s="2"/>
      <c r="AD101" s="30"/>
      <c r="AE101" s="2"/>
      <c r="AF101" s="2"/>
      <c r="AG101" s="33"/>
    </row>
    <row r="102" spans="1:33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0.96217391304347821</v>
      </c>
      <c r="I102" s="2"/>
      <c r="J102" s="3" t="s">
        <v>2126</v>
      </c>
      <c r="K102" s="30">
        <f>(K99+K100)/2</f>
        <v>1.8921270117442365E-2</v>
      </c>
      <c r="M102" s="1" t="s">
        <v>2184</v>
      </c>
      <c r="S102" s="9" t="s">
        <v>2178</v>
      </c>
      <c r="T102" s="9"/>
      <c r="U102">
        <v>72</v>
      </c>
      <c r="X102" s="5"/>
      <c r="Y102" s="6">
        <f>SUM(Y100:Y101)</f>
        <v>1080</v>
      </c>
      <c r="Z102" s="6">
        <f>SUM(Z100:Z101)</f>
        <v>4837488</v>
      </c>
      <c r="AA102" s="6">
        <f>SUM(Y100:Z101)</f>
        <v>4838568</v>
      </c>
      <c r="AC102" s="3" t="s">
        <v>2123</v>
      </c>
      <c r="AD102" s="29">
        <f>(Y100+Z101)/(AA102)</f>
        <v>0.99997747267373327</v>
      </c>
      <c r="AE102" s="2"/>
      <c r="AF102" s="3" t="s">
        <v>2126</v>
      </c>
      <c r="AG102" s="30">
        <f>(AG99+AG100)/2</f>
        <v>1.1265923970103339E-5</v>
      </c>
    </row>
    <row r="103" spans="1:33" x14ac:dyDescent="0.2">
      <c r="G103" s="3" t="s">
        <v>2157</v>
      </c>
      <c r="H103" s="29">
        <f>(C100)/(C100+C101)</f>
        <v>1.1363636363636364E-2</v>
      </c>
      <c r="M103" s="1" t="s">
        <v>2185</v>
      </c>
      <c r="S103" s="38" t="s">
        <v>2177</v>
      </c>
      <c r="T103" s="38"/>
      <c r="U103">
        <v>19</v>
      </c>
      <c r="AC103" s="3" t="s">
        <v>2157</v>
      </c>
      <c r="AD103" s="29">
        <f>(Y100)/(Y100+Y101)</f>
        <v>0.89907407407407403</v>
      </c>
      <c r="AG103" s="32"/>
    </row>
    <row r="104" spans="1:33" x14ac:dyDescent="0.2">
      <c r="M104" s="1" t="s">
        <v>2186</v>
      </c>
      <c r="S104" t="s">
        <v>2137</v>
      </c>
      <c r="U104" s="10">
        <v>88</v>
      </c>
      <c r="Y104" t="s">
        <v>2194</v>
      </c>
      <c r="Z104">
        <v>4838568</v>
      </c>
      <c r="AD104" s="28"/>
      <c r="AG104" s="32"/>
    </row>
    <row r="105" spans="1:33" x14ac:dyDescent="0.2">
      <c r="M105" s="1"/>
      <c r="S105" t="s">
        <v>2176</v>
      </c>
      <c r="U105" s="26" t="s">
        <v>2187</v>
      </c>
      <c r="AD105" s="28"/>
      <c r="AG105" s="32"/>
    </row>
    <row r="106" spans="1:33" s="24" customFormat="1" x14ac:dyDescent="0.2">
      <c r="B106" s="25" t="s">
        <v>2172</v>
      </c>
      <c r="H106" s="27"/>
      <c r="K106" s="31"/>
      <c r="M106" s="25"/>
      <c r="U106" s="25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2192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9" t="s">
        <v>2135</v>
      </c>
      <c r="N112" s="39"/>
      <c r="O112" s="39"/>
      <c r="P112" s="39"/>
      <c r="Q112" s="39"/>
      <c r="W112" s="37" t="s">
        <v>2193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5" t="s">
        <v>2151</v>
      </c>
      <c r="D113" s="35"/>
      <c r="M113" s="39"/>
      <c r="N113" s="39"/>
      <c r="O113" s="39"/>
      <c r="P113" s="39"/>
      <c r="Q113" s="39"/>
      <c r="S113" s="8" t="s">
        <v>2136</v>
      </c>
      <c r="T113" s="8"/>
      <c r="U113" s="8"/>
      <c r="Y113" s="35" t="s">
        <v>2151</v>
      </c>
      <c r="Z113" s="35"/>
      <c r="AD113" s="28"/>
      <c r="AG113" s="32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1</v>
      </c>
      <c r="I114" s="2"/>
      <c r="J114" s="3" t="s">
        <v>2124</v>
      </c>
      <c r="K114" s="29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9">
        <f>Y115/(Y115+Z116)</f>
        <v>2.0068373008844345E-4</v>
      </c>
      <c r="AE114" s="2"/>
      <c r="AF114" s="3" t="s">
        <v>2124</v>
      </c>
      <c r="AG114" s="29">
        <f>Y116/(Y116+Z116)</f>
        <v>2.2531847940206678E-5</v>
      </c>
    </row>
    <row r="115" spans="1:33" x14ac:dyDescent="0.2">
      <c r="A115" s="36" t="s">
        <v>2154</v>
      </c>
      <c r="B115" s="7" t="s">
        <v>2121</v>
      </c>
      <c r="C115" s="2">
        <f>SUM(fuzzy_2_subset!AM:AM)</f>
        <v>1</v>
      </c>
      <c r="D115" s="2">
        <f>SUM(fuzzy_2_subset!AP:AP)</f>
        <v>0</v>
      </c>
      <c r="E115" s="6">
        <f>SUM(C115:D115)</f>
        <v>1</v>
      </c>
      <c r="G115" s="3" t="s">
        <v>2156</v>
      </c>
      <c r="H115" s="29">
        <f>D116/(C116+D116)</f>
        <v>0.96259243149195306</v>
      </c>
      <c r="I115" s="2"/>
      <c r="J115" s="3" t="s">
        <v>2125</v>
      </c>
      <c r="K115" s="29">
        <f>D115/(C115+D115)</f>
        <v>0</v>
      </c>
      <c r="M115" s="1" t="s">
        <v>2182</v>
      </c>
      <c r="S115" t="s">
        <v>2180</v>
      </c>
      <c r="U115">
        <v>2300</v>
      </c>
      <c r="W115" s="36" t="s">
        <v>2154</v>
      </c>
      <c r="X115" s="7" t="s">
        <v>2152</v>
      </c>
      <c r="Y115" s="2">
        <v>971</v>
      </c>
      <c r="Z115">
        <v>0</v>
      </c>
      <c r="AA115" s="6">
        <f>SUM(Y115:Z115)</f>
        <v>971</v>
      </c>
      <c r="AC115" s="3" t="s">
        <v>2156</v>
      </c>
      <c r="AD115" s="29">
        <f>Z116/(Y116+Z116)</f>
        <v>0.99997746815205979</v>
      </c>
      <c r="AE115" s="2"/>
      <c r="AF115" s="3" t="s">
        <v>2125</v>
      </c>
      <c r="AG115" s="29">
        <f>Z115/(Y115+Z115)</f>
        <v>0</v>
      </c>
    </row>
    <row r="116" spans="1:33" x14ac:dyDescent="0.2">
      <c r="A116" s="36"/>
      <c r="B116" s="7" t="s">
        <v>2122</v>
      </c>
      <c r="C116" s="2">
        <f>SUM(fuzzy_2_subset!AO:AO)</f>
        <v>86</v>
      </c>
      <c r="D116" s="2">
        <f>SUM(fuzzy_2_subset!AN:AN)</f>
        <v>2213</v>
      </c>
      <c r="E116" s="6">
        <f>SUM(C116:D116)</f>
        <v>2299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  <c r="W116" s="36"/>
      <c r="X116" s="7" t="s">
        <v>2153</v>
      </c>
      <c r="Y116" s="2">
        <v>109</v>
      </c>
      <c r="Z116" s="2">
        <v>4837488</v>
      </c>
      <c r="AA116" s="6">
        <f>SUM(Y116:Z116)</f>
        <v>4837597</v>
      </c>
      <c r="AC116" s="2"/>
      <c r="AD116" s="30"/>
      <c r="AE116" s="2"/>
      <c r="AF116" s="2"/>
      <c r="AG116" s="33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0.96260869565217388</v>
      </c>
      <c r="I117" s="2"/>
      <c r="J117" s="3" t="s">
        <v>2126</v>
      </c>
      <c r="K117" s="30">
        <f>(K114+K115)/2</f>
        <v>1.8703784254023487E-2</v>
      </c>
      <c r="M117" s="1" t="s">
        <v>2184</v>
      </c>
      <c r="S117" s="9" t="s">
        <v>2178</v>
      </c>
      <c r="T117" s="9"/>
      <c r="U117">
        <v>243</v>
      </c>
      <c r="X117" s="5"/>
      <c r="Y117" s="6">
        <f>SUM(Y115:Y116)</f>
        <v>1080</v>
      </c>
      <c r="Z117" s="6">
        <f>SUM(Z116:Z116)</f>
        <v>4837488</v>
      </c>
      <c r="AA117" s="6">
        <f>SUM(Y115:Z116)</f>
        <v>4838568</v>
      </c>
      <c r="AC117" s="3" t="s">
        <v>2123</v>
      </c>
      <c r="AD117" s="29">
        <f>(Y115+Z116)/(AA117)</f>
        <v>0.99997747267373327</v>
      </c>
      <c r="AE117" s="2"/>
      <c r="AF117" s="3" t="s">
        <v>2126</v>
      </c>
      <c r="AG117" s="30">
        <f>(AG114+AG115)/2</f>
        <v>1.1265923970103339E-5</v>
      </c>
    </row>
    <row r="118" spans="1:33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8" t="s">
        <v>2177</v>
      </c>
      <c r="T118" s="38"/>
      <c r="U118">
        <v>1</v>
      </c>
      <c r="AC118" s="3" t="s">
        <v>2157</v>
      </c>
      <c r="AD118" s="29">
        <f>(Y115)/(Y115+Y116)</f>
        <v>0.89907407407407403</v>
      </c>
      <c r="AG118" s="32"/>
    </row>
    <row r="119" spans="1:33" x14ac:dyDescent="0.2">
      <c r="M119" s="1" t="s">
        <v>2186</v>
      </c>
      <c r="S119" t="s">
        <v>2137</v>
      </c>
      <c r="U119" s="10">
        <v>87</v>
      </c>
      <c r="Y119" t="s">
        <v>2194</v>
      </c>
      <c r="Z119">
        <v>4838568</v>
      </c>
      <c r="AD119" s="28"/>
      <c r="AG119" s="32"/>
    </row>
    <row r="120" spans="1:33" x14ac:dyDescent="0.2">
      <c r="M120" s="1"/>
      <c r="S120" t="s">
        <v>2176</v>
      </c>
      <c r="U120" s="26" t="s">
        <v>2188</v>
      </c>
      <c r="AD120" s="28"/>
      <c r="AG120" s="32"/>
    </row>
    <row r="121" spans="1:33" s="24" customFormat="1" x14ac:dyDescent="0.2">
      <c r="B121" s="25" t="s">
        <v>2173</v>
      </c>
      <c r="H121" s="27"/>
      <c r="K121" s="31"/>
      <c r="M121" s="25"/>
      <c r="U121" s="25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2192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9" t="s">
        <v>2135</v>
      </c>
      <c r="N127" s="39"/>
      <c r="O127" s="39"/>
      <c r="P127" s="39"/>
      <c r="Q127" s="39"/>
      <c r="W127" s="37" t="s">
        <v>2193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5" t="s">
        <v>2151</v>
      </c>
      <c r="D128" s="35"/>
      <c r="M128" s="39"/>
      <c r="N128" s="39"/>
      <c r="O128" s="39"/>
      <c r="P128" s="39"/>
      <c r="Q128" s="39"/>
      <c r="S128" s="8" t="s">
        <v>2136</v>
      </c>
      <c r="T128" s="8"/>
      <c r="U128" s="8"/>
      <c r="Y128" s="35" t="s">
        <v>2151</v>
      </c>
      <c r="Z128" s="35"/>
      <c r="AD128" s="28"/>
      <c r="AG128" s="32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1</v>
      </c>
      <c r="I129" s="2"/>
      <c r="J129" s="3" t="s">
        <v>2124</v>
      </c>
      <c r="K129" s="29">
        <f>C131/(C131+D131)</f>
        <v>3.7407568508046975E-2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9">
        <f>Y130/(Y130+Z130)</f>
        <v>1</v>
      </c>
      <c r="AE129" s="2"/>
      <c r="AF129" s="3" t="s">
        <v>2124</v>
      </c>
      <c r="AG129" s="29">
        <f>Y131/(Y131+Z131)</f>
        <v>1.6826535984704804E-4</v>
      </c>
    </row>
    <row r="130" spans="1:33" x14ac:dyDescent="0.2">
      <c r="A130" s="36" t="s">
        <v>2154</v>
      </c>
      <c r="B130" s="7" t="s">
        <v>2121</v>
      </c>
      <c r="C130" s="2">
        <f>SUM(fuzzy_2_subset!AR:AR)</f>
        <v>1</v>
      </c>
      <c r="D130" s="2">
        <f>SUM(fuzzy_2_subset!AU:AU)</f>
        <v>0</v>
      </c>
      <c r="E130" s="6">
        <f>SUM(C130:D130)</f>
        <v>1</v>
      </c>
      <c r="G130" s="3" t="s">
        <v>2156</v>
      </c>
      <c r="H130" s="29">
        <f>D131/(C131+D131)</f>
        <v>0.96259243149195306</v>
      </c>
      <c r="I130" s="2"/>
      <c r="J130" s="3" t="s">
        <v>2125</v>
      </c>
      <c r="K130" s="29">
        <f>D130/(C130+D130)</f>
        <v>0</v>
      </c>
      <c r="M130" s="1" t="s">
        <v>2182</v>
      </c>
      <c r="S130" t="s">
        <v>2180</v>
      </c>
      <c r="U130">
        <v>2300</v>
      </c>
      <c r="W130" s="36" t="s">
        <v>2154</v>
      </c>
      <c r="X130" s="7" t="s">
        <v>2152</v>
      </c>
      <c r="Y130" s="2">
        <v>971</v>
      </c>
      <c r="Z130" s="2">
        <v>0</v>
      </c>
      <c r="AA130" s="6">
        <f>SUM(Y130:Z130)</f>
        <v>971</v>
      </c>
      <c r="AC130" s="3" t="s">
        <v>2156</v>
      </c>
      <c r="AD130" s="29">
        <f>Z131/(Y131+Z131)</f>
        <v>0.99983173464015296</v>
      </c>
      <c r="AE130" s="2"/>
      <c r="AF130" s="3" t="s">
        <v>2125</v>
      </c>
      <c r="AG130" s="29">
        <f>Z130/(Y130+Z130)</f>
        <v>0</v>
      </c>
    </row>
    <row r="131" spans="1:33" x14ac:dyDescent="0.2">
      <c r="A131" s="36"/>
      <c r="B131" s="7" t="s">
        <v>2122</v>
      </c>
      <c r="C131" s="2">
        <f>SUM(fuzzy_2_subset!AT:AT)</f>
        <v>86</v>
      </c>
      <c r="D131" s="2">
        <f>SUM(fuzzy_2_subset!AS:AS)</f>
        <v>2213</v>
      </c>
      <c r="E131" s="6">
        <f>SUM(C131:D131)</f>
        <v>2299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  <c r="W131" s="36"/>
      <c r="X131" s="7" t="s">
        <v>2153</v>
      </c>
      <c r="Y131" s="2">
        <v>814</v>
      </c>
      <c r="Z131" s="2">
        <v>4836783</v>
      </c>
      <c r="AA131" s="6">
        <f>SUM(Y131:Z131)</f>
        <v>4837597</v>
      </c>
      <c r="AC131" s="2"/>
      <c r="AD131" s="30"/>
      <c r="AE131" s="2"/>
      <c r="AF131" s="2"/>
      <c r="AG131" s="33"/>
    </row>
    <row r="132" spans="1:33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0.96260869565217388</v>
      </c>
      <c r="I132" s="2"/>
      <c r="J132" s="3" t="s">
        <v>2126</v>
      </c>
      <c r="K132" s="30">
        <f>(K129+K130)/2</f>
        <v>1.8703784254023487E-2</v>
      </c>
      <c r="M132" s="1" t="s">
        <v>2184</v>
      </c>
      <c r="S132" s="9" t="s">
        <v>2178</v>
      </c>
      <c r="T132" s="9"/>
      <c r="U132">
        <v>243</v>
      </c>
      <c r="X132" s="5"/>
      <c r="Y132" s="6">
        <f>SUM(Y130:Y131)</f>
        <v>1785</v>
      </c>
      <c r="Z132" s="6">
        <f>SUM(Z130:Z131)</f>
        <v>4836783</v>
      </c>
      <c r="AA132" s="6">
        <f>SUM(Y130:Z131)</f>
        <v>4838568</v>
      </c>
      <c r="AC132" s="3" t="s">
        <v>2123</v>
      </c>
      <c r="AD132" s="29">
        <f>(Y130+Z131)/(AA132)</f>
        <v>0.99983176840751231</v>
      </c>
      <c r="AE132" s="2"/>
      <c r="AF132" s="3" t="s">
        <v>2126</v>
      </c>
      <c r="AG132" s="30">
        <f>(AG129+AG130)/2</f>
        <v>8.4132679923524018E-5</v>
      </c>
    </row>
    <row r="133" spans="1:33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8" t="s">
        <v>2177</v>
      </c>
      <c r="T133" s="38"/>
      <c r="U133">
        <v>243</v>
      </c>
      <c r="AC133" s="3" t="s">
        <v>2157</v>
      </c>
      <c r="AD133" s="29">
        <f>(Y130)/(Y130+Y131)</f>
        <v>0.54397759103641452</v>
      </c>
      <c r="AG133" s="32"/>
    </row>
    <row r="134" spans="1:33" x14ac:dyDescent="0.2">
      <c r="M134" s="1" t="s">
        <v>2186</v>
      </c>
      <c r="S134" t="s">
        <v>2137</v>
      </c>
      <c r="U134" s="10">
        <v>87</v>
      </c>
      <c r="Y134" t="s">
        <v>2194</v>
      </c>
      <c r="Z134">
        <v>4838568</v>
      </c>
      <c r="AD134" s="28"/>
      <c r="AG134" s="32"/>
    </row>
    <row r="135" spans="1:33" x14ac:dyDescent="0.2">
      <c r="M135" s="1"/>
      <c r="S135" t="s">
        <v>2176</v>
      </c>
      <c r="U135" s="26" t="s">
        <v>2189</v>
      </c>
      <c r="AD135" s="28"/>
      <c r="AG135" s="32"/>
    </row>
  </sheetData>
  <mergeCells count="72">
    <mergeCell ref="C113:D113"/>
    <mergeCell ref="A97:K97"/>
    <mergeCell ref="S133:T133"/>
    <mergeCell ref="A115:A116"/>
    <mergeCell ref="S118:T118"/>
    <mergeCell ref="M127:Q128"/>
    <mergeCell ref="C128:D128"/>
    <mergeCell ref="A130:A131"/>
    <mergeCell ref="A127:K127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A7:K7"/>
    <mergeCell ref="M52:Q53"/>
    <mergeCell ref="C53:D53"/>
    <mergeCell ref="A55:A56"/>
    <mergeCell ref="S58:T58"/>
    <mergeCell ref="M67:Q68"/>
    <mergeCell ref="C68:D68"/>
    <mergeCell ref="A52:K52"/>
    <mergeCell ref="A67:K6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28:T28"/>
    <mergeCell ref="M37:Q38"/>
    <mergeCell ref="C38:D38"/>
    <mergeCell ref="A82:K82"/>
    <mergeCell ref="W82:AG82"/>
    <mergeCell ref="W70:W71"/>
    <mergeCell ref="A112:K112"/>
    <mergeCell ref="W112:AG112"/>
    <mergeCell ref="S88:T88"/>
    <mergeCell ref="A70:A71"/>
    <mergeCell ref="S73:T73"/>
    <mergeCell ref="M82:Q83"/>
    <mergeCell ref="C83:D83"/>
    <mergeCell ref="A85:A86"/>
    <mergeCell ref="M97:Q98"/>
    <mergeCell ref="C98:D98"/>
    <mergeCell ref="A100:A101"/>
    <mergeCell ref="S103:T103"/>
    <mergeCell ref="M112:Q113"/>
    <mergeCell ref="Y38:Z38"/>
    <mergeCell ref="W40:W41"/>
    <mergeCell ref="Y53:Z53"/>
    <mergeCell ref="W55:W56"/>
    <mergeCell ref="Y68:Z68"/>
    <mergeCell ref="W52:AG52"/>
    <mergeCell ref="W67:AG67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G5" sqref="G5"/>
    </sheetView>
  </sheetViews>
  <sheetFormatPr baseColWidth="10" defaultRowHeight="16" x14ac:dyDescent="0.2"/>
  <sheetData>
    <row r="1" spans="1:21" s="24" customFormat="1" x14ac:dyDescent="0.2">
      <c r="B1" s="25" t="s">
        <v>2195</v>
      </c>
      <c r="H1" s="27"/>
      <c r="K1" s="31"/>
    </row>
    <row r="2" spans="1:21" x14ac:dyDescent="0.2">
      <c r="D2" s="4"/>
      <c r="E2" s="4"/>
      <c r="H2" s="28"/>
      <c r="K2" s="32"/>
    </row>
    <row r="3" spans="1:21" x14ac:dyDescent="0.2">
      <c r="D3" s="4"/>
      <c r="E3" s="4"/>
      <c r="H3" s="28"/>
      <c r="K3" s="32"/>
    </row>
    <row r="4" spans="1:21" x14ac:dyDescent="0.2">
      <c r="D4" s="4"/>
      <c r="E4" s="4"/>
      <c r="H4" s="28"/>
      <c r="K4" s="32"/>
    </row>
    <row r="5" spans="1:21" x14ac:dyDescent="0.2">
      <c r="D5" s="4"/>
      <c r="E5" s="4"/>
      <c r="H5" s="28"/>
      <c r="K5" s="32"/>
    </row>
    <row r="6" spans="1:21" x14ac:dyDescent="0.2">
      <c r="D6" s="4"/>
      <c r="E6" s="4"/>
      <c r="H6" s="28"/>
      <c r="K6" s="32"/>
    </row>
    <row r="7" spans="1:21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2135</v>
      </c>
      <c r="N7" s="39"/>
      <c r="O7" s="39"/>
      <c r="P7" s="39"/>
      <c r="Q7" s="39"/>
    </row>
    <row r="8" spans="1:21" ht="16" customHeight="1" x14ac:dyDescent="0.2">
      <c r="C8" s="35" t="s">
        <v>2151</v>
      </c>
      <c r="D8" s="35"/>
      <c r="H8" s="28"/>
      <c r="K8" s="32"/>
      <c r="M8" s="39"/>
      <c r="N8" s="39"/>
      <c r="O8" s="39"/>
      <c r="P8" s="39"/>
      <c r="Q8" s="39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</v>
      </c>
      <c r="I9" s="2"/>
      <c r="J9" s="3" t="s">
        <v>2124</v>
      </c>
      <c r="K9" s="29">
        <f>C11/(C11+D11)</f>
        <v>8.6244070720137983E-3</v>
      </c>
      <c r="S9" t="s">
        <v>2180</v>
      </c>
      <c r="U9">
        <v>2300</v>
      </c>
    </row>
    <row r="10" spans="1:21" x14ac:dyDescent="0.2">
      <c r="A10" s="36" t="s">
        <v>2154</v>
      </c>
      <c r="B10" s="7" t="s">
        <v>2152</v>
      </c>
      <c r="C10" s="2">
        <v>0</v>
      </c>
      <c r="D10" s="2">
        <v>1</v>
      </c>
      <c r="E10" s="6">
        <f>SUM(C10:D10)</f>
        <v>1</v>
      </c>
      <c r="G10" s="3" t="s">
        <v>2156</v>
      </c>
      <c r="H10" s="29">
        <f>D11/(C11+D11)</f>
        <v>0.99137559292798616</v>
      </c>
      <c r="I10" s="2"/>
      <c r="J10" s="3" t="s">
        <v>2125</v>
      </c>
      <c r="K10" s="29">
        <f>D10/(C10+D10)</f>
        <v>1</v>
      </c>
      <c r="M10" s="1" t="s">
        <v>2196</v>
      </c>
      <c r="S10" t="s">
        <v>2179</v>
      </c>
      <c r="U10">
        <f>COUNTA(M10:Q19)</f>
        <v>7</v>
      </c>
    </row>
    <row r="11" spans="1:21" x14ac:dyDescent="0.2">
      <c r="A11" s="36"/>
      <c r="B11" s="7" t="s">
        <v>2153</v>
      </c>
      <c r="C11" s="2">
        <v>20</v>
      </c>
      <c r="D11" s="2">
        <v>2299</v>
      </c>
      <c r="E11" s="6">
        <f>SUM(C11:D11)</f>
        <v>2319</v>
      </c>
      <c r="G11" s="2"/>
      <c r="H11" s="30"/>
      <c r="I11" s="2"/>
      <c r="J11" s="2"/>
      <c r="K11" s="33"/>
      <c r="M11" s="1" t="s">
        <v>2197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9">
        <f>(C10+D11)/(E12)</f>
        <v>0.99094827586206902</v>
      </c>
      <c r="I12" s="2"/>
      <c r="J12" s="3" t="s">
        <v>2126</v>
      </c>
      <c r="K12" s="30">
        <f>(K9+K10)/2</f>
        <v>0.50431220353600692</v>
      </c>
      <c r="M12" s="1" t="s">
        <v>2199</v>
      </c>
      <c r="S12" s="9"/>
      <c r="T12" s="9"/>
    </row>
    <row r="13" spans="1:21" ht="16" customHeight="1" x14ac:dyDescent="0.2">
      <c r="G13" s="3" t="s">
        <v>2157</v>
      </c>
      <c r="H13" s="29">
        <f>(C10)/(C10+C11)</f>
        <v>0</v>
      </c>
      <c r="K13" s="32"/>
      <c r="M13" s="1" t="s">
        <v>2200</v>
      </c>
      <c r="S13" s="38"/>
      <c r="T13" s="38"/>
    </row>
    <row r="14" spans="1:21" x14ac:dyDescent="0.2">
      <c r="H14" s="28"/>
      <c r="K14" s="32"/>
      <c r="M14" s="1" t="s">
        <v>2201</v>
      </c>
    </row>
    <row r="15" spans="1:21" x14ac:dyDescent="0.2">
      <c r="H15" s="28"/>
      <c r="K15" s="32"/>
      <c r="M15" s="1" t="s">
        <v>2202</v>
      </c>
      <c r="U15" s="26"/>
    </row>
    <row r="16" spans="1:21" x14ac:dyDescent="0.2">
      <c r="M16" s="1">
        <v>2012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4" customFormat="1" x14ac:dyDescent="0.2">
      <c r="B24" s="25" t="s">
        <v>2198</v>
      </c>
      <c r="H24" s="27"/>
      <c r="K24" s="31"/>
    </row>
    <row r="25" spans="1:21" x14ac:dyDescent="0.2">
      <c r="D25" s="4"/>
      <c r="E25" s="4"/>
      <c r="H25" s="28"/>
      <c r="K25" s="32"/>
    </row>
    <row r="26" spans="1:21" x14ac:dyDescent="0.2">
      <c r="D26" s="4"/>
      <c r="E26" s="4"/>
      <c r="H26" s="28"/>
      <c r="K26" s="32"/>
    </row>
    <row r="27" spans="1:21" x14ac:dyDescent="0.2">
      <c r="D27" s="4"/>
      <c r="E27" s="4"/>
      <c r="H27" s="28"/>
      <c r="K27" s="32"/>
    </row>
    <row r="28" spans="1:21" x14ac:dyDescent="0.2">
      <c r="D28" s="4"/>
      <c r="E28" s="4"/>
      <c r="H28" s="28"/>
      <c r="K28" s="32"/>
    </row>
    <row r="29" spans="1:21" x14ac:dyDescent="0.2">
      <c r="D29" s="4"/>
      <c r="E29" s="4"/>
      <c r="H29" s="28"/>
      <c r="K29" s="32"/>
    </row>
    <row r="30" spans="1:21" x14ac:dyDescent="0.2">
      <c r="A30" s="37" t="s">
        <v>2192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9" t="s">
        <v>2135</v>
      </c>
      <c r="N30" s="39"/>
      <c r="O30" s="39"/>
      <c r="P30" s="39"/>
      <c r="Q30" s="39"/>
    </row>
    <row r="31" spans="1:21" ht="16" customHeight="1" x14ac:dyDescent="0.2">
      <c r="C31" s="35" t="s">
        <v>2151</v>
      </c>
      <c r="D31" s="35"/>
      <c r="H31" s="28"/>
      <c r="K31" s="32"/>
      <c r="M31" s="39"/>
      <c r="N31" s="39"/>
      <c r="O31" s="39"/>
      <c r="P31" s="39"/>
      <c r="Q31" s="39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9">
        <f>C33/(C33+D33)</f>
        <v>1</v>
      </c>
      <c r="I32" s="2"/>
      <c r="J32" s="3" t="s">
        <v>2124</v>
      </c>
      <c r="K32" s="29">
        <f>C34/(C34+D34)</f>
        <v>8.1967213114754103E-3</v>
      </c>
      <c r="S32" t="s">
        <v>2180</v>
      </c>
      <c r="U32">
        <v>2300</v>
      </c>
    </row>
    <row r="33" spans="1:21" x14ac:dyDescent="0.2">
      <c r="A33" s="36" t="s">
        <v>2154</v>
      </c>
      <c r="B33" s="7" t="s">
        <v>2152</v>
      </c>
      <c r="C33" s="2">
        <v>1</v>
      </c>
      <c r="D33" s="2">
        <v>0</v>
      </c>
      <c r="E33" s="6">
        <f>SUM(C33:D33)</f>
        <v>1</v>
      </c>
      <c r="G33" s="3" t="s">
        <v>2156</v>
      </c>
      <c r="H33" s="29">
        <f>D34/(C34+D34)</f>
        <v>0.99180327868852458</v>
      </c>
      <c r="I33" s="2"/>
      <c r="J33" s="3" t="s">
        <v>2125</v>
      </c>
      <c r="K33" s="29">
        <f>D33/(C33+D33)</f>
        <v>0</v>
      </c>
      <c r="M33" s="1" t="s">
        <v>2196</v>
      </c>
      <c r="S33" t="s">
        <v>2179</v>
      </c>
      <c r="U33">
        <f>COUNTA(M33:Q42)</f>
        <v>7</v>
      </c>
    </row>
    <row r="34" spans="1:21" x14ac:dyDescent="0.2">
      <c r="A34" s="36"/>
      <c r="B34" s="7" t="s">
        <v>2153</v>
      </c>
      <c r="C34" s="2">
        <v>19</v>
      </c>
      <c r="D34" s="2">
        <v>2299</v>
      </c>
      <c r="E34" s="6">
        <f>SUM(C34:D34)</f>
        <v>2318</v>
      </c>
      <c r="G34" s="2"/>
      <c r="H34" s="30"/>
      <c r="I34" s="2"/>
      <c r="J34" s="2"/>
      <c r="K34" s="33"/>
      <c r="M34" s="1" t="s">
        <v>2197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9">
        <f>(C33+D34)/(E35)</f>
        <v>0.99180681328158693</v>
      </c>
      <c r="I35" s="2"/>
      <c r="J35" s="3" t="s">
        <v>2126</v>
      </c>
      <c r="K35" s="30">
        <f>(K32+K33)/2</f>
        <v>4.0983606557377051E-3</v>
      </c>
      <c r="M35" s="1" t="s">
        <v>2199</v>
      </c>
      <c r="S35" s="9"/>
      <c r="T35" s="9"/>
    </row>
    <row r="36" spans="1:21" ht="16" customHeight="1" x14ac:dyDescent="0.2">
      <c r="G36" s="3" t="s">
        <v>2157</v>
      </c>
      <c r="H36" s="29">
        <f>(C33)/(C33+C34)</f>
        <v>0.05</v>
      </c>
      <c r="K36" s="32"/>
      <c r="M36" s="1" t="s">
        <v>2200</v>
      </c>
      <c r="S36" s="38"/>
      <c r="T36" s="38"/>
    </row>
    <row r="37" spans="1:21" x14ac:dyDescent="0.2">
      <c r="H37" s="28"/>
      <c r="K37" s="32"/>
      <c r="M37" s="1" t="s">
        <v>2201</v>
      </c>
    </row>
    <row r="38" spans="1:21" x14ac:dyDescent="0.2">
      <c r="H38" s="28"/>
      <c r="K38" s="32"/>
      <c r="M38" s="1" t="s">
        <v>2202</v>
      </c>
      <c r="U38" s="26"/>
    </row>
    <row r="39" spans="1:21" x14ac:dyDescent="0.2">
      <c r="M39" s="1">
        <v>2012</v>
      </c>
    </row>
    <row r="40" spans="1:21" x14ac:dyDescent="0.2">
      <c r="M40" s="1"/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fuzzy_2_subset</vt:lpstr>
      <vt:lpstr>fuzzy_2_assessment</vt:lpstr>
      <vt:lpstr>baseline_2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2016-12-01T22:14:24Z</dcterms:modified>
</cp:coreProperties>
</file>