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720" yWindow="540" windowWidth="25600" windowHeight="14580" tabRatio="500" activeTab="2"/>
  </bookViews>
  <sheets>
    <sheet name="fuzzy_3_subset" sheetId="1" r:id="rId1"/>
    <sheet name="fuzzy_3_assessment" sheetId="2" r:id="rId2"/>
    <sheet name="fuzzy_3_execution_time" sheetId="5" r:id="rId3"/>
    <sheet name="baseline_3" sheetId="3" r:id="rId4"/>
  </sheets>
  <definedNames>
    <definedName name="_xlnm._FilterDatabase" localSheetId="0" hidden="1">fuzzy_3_subset!$A$1:$X$1666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6" i="3" l="1"/>
  <c r="H70" i="3"/>
  <c r="D68" i="3"/>
  <c r="K66" i="3"/>
  <c r="K67" i="3"/>
  <c r="K69" i="3"/>
  <c r="E69" i="3"/>
  <c r="H69" i="3"/>
  <c r="D69" i="3"/>
  <c r="C69" i="3"/>
  <c r="E68" i="3"/>
  <c r="H67" i="3"/>
  <c r="E67" i="3"/>
  <c r="Z55" i="2"/>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<sst xmlns="http://schemas.openxmlformats.org/spreadsheetml/2006/main" count="2014" uniqueCount="1511">
  <si>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</si>
  <si>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</si>
  <si>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</si>
  <si>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</si>
  <si>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</si>
  <si>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</si>
  <si>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</si>
  <si>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</si>
  <si>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</si>
  <si>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</si>
  <si>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</si>
  <si>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</si>
  <si>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</si>
  <si>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</si>
  <si>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</si>
  <si>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</si>
  <si>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</si>
  <si>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</si>
  <si>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</si>
  <si>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</si>
  <si>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</si>
  <si>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</si>
  <si>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</si>
  <si>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</si>
  <si>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</si>
  <si>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</si>
  <si>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</si>
  <si>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</si>
  <si>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</si>
  <si>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</si>
  <si>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</si>
  <si>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</si>
  <si>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</si>
  <si>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</si>
  <si>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</si>
  <si>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</si>
  <si>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</si>
  <si>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</si>
  <si>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</si>
  <si>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</si>
  <si>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</si>
  <si>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</si>
  <si>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</si>
  <si>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</si>
  <si>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</si>
  <si>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</si>
  <si>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</si>
  <si>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</si>
  <si>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</si>
  <si>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</si>
  <si>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</si>
  <si>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</si>
  <si>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</si>
  <si>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</si>
  <si>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</si>
  <si>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</si>
  <si>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</si>
  <si>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</si>
  <si>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</si>
  <si>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</si>
  <si>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</si>
  <si>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</si>
  <si>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</si>
  <si>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</si>
  <si>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</si>
  <si>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</si>
  <si>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</si>
  <si>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</si>
  <si>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</si>
  <si>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</si>
  <si>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</si>
  <si>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</si>
  <si>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</si>
  <si>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</si>
  <si>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</si>
  <si>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</si>
  <si>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</si>
  <si>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</si>
  <si>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</si>
  <si>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</si>
  <si>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</si>
  <si>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</si>
  <si>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</si>
  <si>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</si>
  <si>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</si>
  <si>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</si>
  <si>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</si>
  <si>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</si>
  <si>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</si>
  <si>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</si>
  <si>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</si>
  <si>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</si>
  <si>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</si>
  <si>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</si>
  <si>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</si>
  <si>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</si>
  <si>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</si>
  <si>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</si>
  <si>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</si>
  <si>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</si>
  <si>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</si>
  <si>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</si>
  <si>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</si>
  <si>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</si>
  <si>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</si>
  <si>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</si>
  <si>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</si>
  <si>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</si>
  <si>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</si>
  <si>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</si>
  <si>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</si>
  <si>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</si>
  <si>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</si>
  <si>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</si>
  <si>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</si>
  <si>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</si>
  <si>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</si>
  <si>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</si>
  <si>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</si>
  <si>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</si>
  <si>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</si>
  <si>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</si>
  <si>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</si>
  <si>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</si>
  <si>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</si>
  <si>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</si>
  <si>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</si>
  <si>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</si>
  <si>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</si>
  <si>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</si>
  <si>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</si>
  <si>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</si>
  <si>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</si>
  <si>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</si>
  <si>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</si>
  <si>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</si>
  <si>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</si>
  <si>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</si>
  <si>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</si>
  <si>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</si>
  <si>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</si>
  <si>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</si>
  <si>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</si>
  <si>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</si>
  <si>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</si>
  <si>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</si>
  <si>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</si>
  <si>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</si>
  <si>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</si>
  <si>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</si>
  <si>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</si>
  <si>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</si>
  <si>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</si>
  <si>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</si>
  <si>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</si>
  <si>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</si>
  <si>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</si>
  <si>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</si>
  <si>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</si>
  <si>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</si>
  <si>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</si>
  <si>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</si>
  <si>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</si>
  <si>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</si>
  <si>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</si>
  <si>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</si>
  <si>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</si>
  <si>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</si>
  <si>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</si>
  <si>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</si>
  <si>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</si>
  <si>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</si>
  <si>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</si>
  <si>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</si>
  <si>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</si>
  <si>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</si>
  <si>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</si>
  <si>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</si>
  <si>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</si>
  <si>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</si>
  <si>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</si>
  <si>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</si>
  <si>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</si>
  <si>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</si>
  <si>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</si>
  <si>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</si>
  <si>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</si>
  <si>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</si>
  <si>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</si>
  <si>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</si>
  <si>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</si>
  <si>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</si>
  <si>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</si>
  <si>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</si>
  <si>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</si>
  <si>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</si>
  <si>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</si>
  <si>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</si>
  <si>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</si>
  <si>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</si>
  <si>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</si>
  <si>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</si>
  <si>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</si>
  <si>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</si>
  <si>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</si>
  <si>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</si>
  <si>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</si>
  <si>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</si>
  <si>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</si>
  <si>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</si>
  <si>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</si>
  <si>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</si>
  <si>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</si>
  <si>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</si>
  <si>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</si>
  <si>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</si>
  <si>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</si>
  <si>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</si>
  <si>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</si>
  <si>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</si>
  <si>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</si>
  <si>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</si>
  <si>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</si>
  <si>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</si>
  <si>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</si>
  <si>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</si>
  <si>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</si>
  <si>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</si>
  <si>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</si>
  <si>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</si>
  <si>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</si>
  <si>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</si>
  <si>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</si>
  <si>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</si>
  <si>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</si>
  <si>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</si>
  <si>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</si>
  <si>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</si>
  <si>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</si>
  <si>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</si>
  <si>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</si>
  <si>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</si>
  <si>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</si>
  <si>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</si>
  <si>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</si>
  <si>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</si>
  <si>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</si>
  <si>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</si>
  <si>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</si>
  <si>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</si>
  <si>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</si>
  <si>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</si>
  <si>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</si>
  <si>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</si>
  <si>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</si>
  <si>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</si>
  <si>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</si>
  <si>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</si>
  <si>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</si>
  <si>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</si>
  <si>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</si>
  <si>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</si>
  <si>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</si>
  <si>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</si>
  <si>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</si>
  <si>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</si>
  <si>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</si>
  <si>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</si>
  <si>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</si>
  <si>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</si>
  <si>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</si>
  <si>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</si>
  <si>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</si>
  <si>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</si>
  <si>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</si>
  <si>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</si>
  <si>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</si>
  <si>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</si>
  <si>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</si>
  <si>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</si>
  <si>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</si>
  <si>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</si>
  <si>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</si>
  <si>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</si>
  <si>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</si>
  <si>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</si>
  <si>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</si>
  <si>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</si>
  <si>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</si>
  <si>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</si>
  <si>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</si>
  <si>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</si>
  <si>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</si>
  <si>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</si>
  <si>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</si>
  <si>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</si>
  <si>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</si>
  <si>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</si>
  <si>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</si>
  <si>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</si>
  <si>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</si>
  <si>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</si>
  <si>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</si>
  <si>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</si>
  <si>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</si>
  <si>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</si>
  <si>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</si>
  <si>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</si>
  <si>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</si>
  <si>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</si>
  <si>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</si>
  <si>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</si>
  <si>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</si>
  <si>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</si>
  <si>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</si>
  <si>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</si>
  <si>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</si>
  <si>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</si>
  <si>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</si>
  <si>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</si>
  <si>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</si>
  <si>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</si>
  <si>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</si>
  <si>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</si>
  <si>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</si>
  <si>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</si>
  <si>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</si>
  <si>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</si>
  <si>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</si>
  <si>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</si>
  <si>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</si>
  <si>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</si>
  <si>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</si>
  <si>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</si>
  <si>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</si>
  <si>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</si>
  <si>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</si>
  <si>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</si>
  <si>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</si>
  <si>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</si>
  <si>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</si>
  <si>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</si>
  <si>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</si>
  <si>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</si>
  <si>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</si>
  <si>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</si>
  <si>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</si>
  <si>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</si>
  <si>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</si>
  <si>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</si>
  <si>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</si>
  <si>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</si>
  <si>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</si>
  <si>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</si>
  <si>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</si>
  <si>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</si>
  <si>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</si>
  <si>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</si>
  <si>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</si>
  <si>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</si>
  <si>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</si>
  <si>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</si>
  <si>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</si>
  <si>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</si>
  <si>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</si>
  <si>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</si>
  <si>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</si>
  <si>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</si>
  <si>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</si>
  <si>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</si>
  <si>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</si>
  <si>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</si>
  <si>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</si>
  <si>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</si>
  <si>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</si>
  <si>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</si>
  <si>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</si>
  <si>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</si>
  <si>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</si>
  <si>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</si>
  <si>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</si>
  <si>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</si>
  <si>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</si>
  <si>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</si>
  <si>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</si>
  <si>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</si>
  <si>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</si>
  <si>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</si>
  <si>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</si>
  <si>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</si>
  <si>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</si>
  <si>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</si>
  <si>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</si>
  <si>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</si>
  <si>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</si>
  <si>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</si>
  <si>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</si>
  <si>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</si>
  <si>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</si>
  <si>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</si>
  <si>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</si>
  <si>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</si>
  <si>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</si>
  <si>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</si>
  <si>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</si>
  <si>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</si>
  <si>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</si>
  <si>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</si>
  <si>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</si>
  <si>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</si>
  <si>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</si>
  <si>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</si>
  <si>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</si>
  <si>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</si>
  <si>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</si>
  <si>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</si>
  <si>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</si>
  <si>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</si>
  <si>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</si>
  <si>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</si>
  <si>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</si>
  <si>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</si>
  <si>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</si>
  <si>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</si>
  <si>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</si>
  <si>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</si>
  <si>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</si>
  <si>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</si>
  <si>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</si>
  <si>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</si>
  <si>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</si>
  <si>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</si>
  <si>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</si>
  <si>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</si>
  <si>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</si>
  <si>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</si>
  <si>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</si>
  <si>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</si>
  <si>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</si>
  <si>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</si>
  <si>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</si>
  <si>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</si>
  <si>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</si>
  <si>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</si>
  <si>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</si>
  <si>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</si>
  <si>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</si>
  <si>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</si>
  <si>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</si>
  <si>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</si>
  <si>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</si>
  <si>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</si>
  <si>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</si>
  <si>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</si>
  <si>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</si>
  <si>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</si>
  <si>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</si>
  <si>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</si>
  <si>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</si>
  <si>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</si>
  <si>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</si>
  <si>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</si>
  <si>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</si>
  <si>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</si>
  <si>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</si>
  <si>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</si>
  <si>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</si>
  <si>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</si>
  <si>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</si>
  <si>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</si>
  <si>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</si>
  <si>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</si>
  <si>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</si>
  <si>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</si>
  <si>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</si>
  <si>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</si>
  <si>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</si>
  <si>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</si>
  <si>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</si>
  <si>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</si>
  <si>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</si>
  <si>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</si>
  <si>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</si>
  <si>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</si>
  <si>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</si>
  <si>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</si>
  <si>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</si>
  <si>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</si>
  <si>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</si>
  <si>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</si>
  <si>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</si>
  <si>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</si>
  <si>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</si>
  <si>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</si>
  <si>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</si>
  <si>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</si>
  <si>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</si>
  <si>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</si>
  <si>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</si>
  <si>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</si>
  <si>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</si>
  <si>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</si>
  <si>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</si>
  <si>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</si>
  <si>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</si>
  <si>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</si>
  <si>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</si>
  <si>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</si>
  <si>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</si>
  <si>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</si>
  <si>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</si>
  <si>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</si>
  <si>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</si>
  <si>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</si>
  <si>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</si>
  <si>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</si>
  <si>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</si>
  <si>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</si>
  <si>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</si>
  <si>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</si>
  <si>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</si>
  <si>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</si>
  <si>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</si>
  <si>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</si>
  <si>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</si>
  <si>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</si>
  <si>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</si>
  <si>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</si>
  <si>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</si>
  <si>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</si>
  <si>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</si>
  <si>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</si>
  <si>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</si>
  <si>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</si>
  <si>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</si>
  <si>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</si>
  <si>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</si>
  <si>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</si>
  <si>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</si>
  <si>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</si>
  <si>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</si>
  <si>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</si>
  <si>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</si>
  <si>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</si>
  <si>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</si>
  <si>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</si>
  <si>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</si>
  <si>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</si>
  <si>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</si>
  <si>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</si>
  <si>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</si>
  <si>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</si>
  <si>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</si>
  <si>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</si>
  <si>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</si>
  <si>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</si>
  <si>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</si>
  <si>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</si>
  <si>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</si>
  <si>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</si>
  <si>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</si>
  <si>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</si>
  <si>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</si>
  <si>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</si>
  <si>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</si>
  <si>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</si>
  <si>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</si>
  <si>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</si>
  <si>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</si>
  <si>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</si>
  <si>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</si>
  <si>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</si>
  <si>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</si>
  <si>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</si>
  <si>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</si>
  <si>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</si>
  <si>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</si>
  <si>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</si>
  <si>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</si>
  <si>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</si>
  <si>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</si>
  <si>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</si>
  <si>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</si>
  <si>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</si>
  <si>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</si>
  <si>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</si>
  <si>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</si>
  <si>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</si>
  <si>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</si>
  <si>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</si>
  <si>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</si>
  <si>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</si>
  <si>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</si>
  <si>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</si>
  <si>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</si>
  <si>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</si>
  <si>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</si>
  <si>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</si>
  <si>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</si>
  <si>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</si>
  <si>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</si>
  <si>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</si>
  <si>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</si>
  <si>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</si>
  <si>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</si>
  <si>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</si>
  <si>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</si>
  <si>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</si>
  <si>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</si>
  <si>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</si>
  <si>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</si>
  <si>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</si>
  <si>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</si>
  <si>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</si>
  <si>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</si>
  <si>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</si>
  <si>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</si>
  <si>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</si>
  <si>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</si>
  <si>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</si>
  <si>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</si>
  <si>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</si>
  <si>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</si>
  <si>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</si>
  <si>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</si>
  <si>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</si>
  <si>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</si>
  <si>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</si>
  <si>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</si>
  <si>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</si>
  <si>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</si>
  <si>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</si>
  <si>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</si>
  <si>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</si>
  <si>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</si>
  <si>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</si>
  <si>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</si>
  <si>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</si>
  <si>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</si>
  <si>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</si>
  <si>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</si>
  <si>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</si>
  <si>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</si>
  <si>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</si>
  <si>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</si>
  <si>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</si>
  <si>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</si>
  <si>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</si>
  <si>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</si>
  <si>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</si>
  <si>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</si>
  <si>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</si>
  <si>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</si>
  <si>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</si>
  <si>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</si>
  <si>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</si>
  <si>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</si>
  <si>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</si>
  <si>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</si>
  <si>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</si>
  <si>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</si>
  <si>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</si>
  <si>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</si>
  <si>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</si>
  <si>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</si>
  <si>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</si>
  <si>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</si>
  <si>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</si>
  <si>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</si>
  <si>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</si>
  <si>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</si>
  <si>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</si>
  <si>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</si>
  <si>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</si>
  <si>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</si>
  <si>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</si>
  <si>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</si>
  <si>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</si>
  <si>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</si>
  <si>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</si>
  <si>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</si>
  <si>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</si>
  <si>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</si>
  <si>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</si>
  <si>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</si>
  <si>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</si>
  <si>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</si>
  <si>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</si>
  <si>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</si>
  <si>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</si>
  <si>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</si>
  <si>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</si>
  <si>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</si>
  <si>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</si>
  <si>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</si>
  <si>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</si>
  <si>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</si>
  <si>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</si>
  <si>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</si>
  <si>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</si>
  <si>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</si>
  <si>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</si>
  <si>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</si>
  <si>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</si>
  <si>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</si>
  <si>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</si>
  <si>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</si>
  <si>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</si>
  <si>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</si>
  <si>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</si>
  <si>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</si>
  <si>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</si>
  <si>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</si>
  <si>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</si>
  <si>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</si>
  <si>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</si>
  <si>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</si>
  <si>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</si>
  <si>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</si>
  <si>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</si>
  <si>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</si>
  <si>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</si>
  <si>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</si>
  <si>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</si>
  <si>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</si>
  <si>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</si>
  <si>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</si>
  <si>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</si>
  <si>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</si>
  <si>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</si>
  <si>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</si>
  <si>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</si>
  <si>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</si>
  <si>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</si>
  <si>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</si>
  <si>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</si>
  <si>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</si>
  <si>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</si>
  <si>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</si>
  <si>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</si>
  <si>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</si>
  <si>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</si>
  <si>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</si>
  <si>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</si>
  <si>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</si>
  <si>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</si>
  <si>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</si>
  <si>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</si>
  <si>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</si>
  <si>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</si>
  <si>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</si>
  <si>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</si>
  <si>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</si>
  <si>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</si>
  <si>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</si>
  <si>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</si>
  <si>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</si>
  <si>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</si>
  <si>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</si>
  <si>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</si>
  <si>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</si>
  <si>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</si>
  <si>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</si>
  <si>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</si>
  <si>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</si>
  <si>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</si>
  <si>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</si>
  <si>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</si>
  <si>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</si>
  <si>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</si>
  <si>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</si>
  <si>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</si>
  <si>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</si>
  <si>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</si>
  <si>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</si>
  <si>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</si>
  <si>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</si>
  <si>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</si>
  <si>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</si>
  <si>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</si>
  <si>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</si>
  <si>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</si>
  <si>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</si>
  <si>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</si>
  <si>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</si>
  <si>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</si>
  <si>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</si>
  <si>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</si>
  <si>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</si>
  <si>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</si>
  <si>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</si>
  <si>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</si>
  <si>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</si>
  <si>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</si>
  <si>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</si>
  <si>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</si>
  <si>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</si>
  <si>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</si>
  <si>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</si>
  <si>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</si>
  <si>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</si>
  <si>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</si>
  <si>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</si>
  <si>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</si>
  <si>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</si>
  <si>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</si>
  <si>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</si>
  <si>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</si>
  <si>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</si>
  <si>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</si>
  <si>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</si>
  <si>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</si>
  <si>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</si>
  <si>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</si>
  <si>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</si>
  <si>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</si>
  <si>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</si>
  <si>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</si>
  <si>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</si>
  <si>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</si>
  <si>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</si>
  <si>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</si>
  <si>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</si>
  <si>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</si>
  <si>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</si>
  <si>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</si>
  <si>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</si>
  <si>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</si>
  <si>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</si>
  <si>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</si>
  <si>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</si>
  <si>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</si>
  <si>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</si>
  <si>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</si>
  <si>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</si>
  <si>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</si>
  <si>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</si>
  <si>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</si>
  <si>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</si>
  <si>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</si>
  <si>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</si>
  <si>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</si>
  <si>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</si>
  <si>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</si>
  <si>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</si>
  <si>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</si>
  <si>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</si>
  <si>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</si>
  <si>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</si>
  <si>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</si>
  <si>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</si>
  <si>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</si>
  <si>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</si>
  <si>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</si>
  <si>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</si>
  <si>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</si>
  <si>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</si>
  <si>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</si>
  <si>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</si>
  <si>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</si>
  <si>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</si>
  <si>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</si>
  <si>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</si>
  <si>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</si>
  <si>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</si>
  <si>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</si>
  <si>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</si>
  <si>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</si>
  <si>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</si>
  <si>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</si>
  <si>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</si>
  <si>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</si>
  <si>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</si>
  <si>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</si>
  <si>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</si>
  <si>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</si>
  <si>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</si>
  <si>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</si>
  <si>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</si>
  <si>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</si>
  <si>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</si>
  <si>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</si>
  <si>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</si>
  <si>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</si>
  <si>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</si>
  <si>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</si>
  <si>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</si>
  <si>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</si>
  <si>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</si>
  <si>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</si>
  <si>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</si>
  <si>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</si>
  <si>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</si>
  <si>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</si>
  <si>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</si>
  <si>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</si>
  <si>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</si>
  <si>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</si>
  <si>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</si>
  <si>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</si>
  <si>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</si>
  <si>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</si>
  <si>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</si>
  <si>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</si>
  <si>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</si>
  <si>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</si>
  <si>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</si>
  <si>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</si>
  <si>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</si>
  <si>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</si>
  <si>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</si>
  <si>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</si>
  <si>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</si>
  <si>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</si>
  <si>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</si>
  <si>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</si>
  <si>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</si>
  <si>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</si>
  <si>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</si>
  <si>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</si>
  <si>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</si>
  <si>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</si>
  <si>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</si>
  <si>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</si>
  <si>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</si>
  <si>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</si>
  <si>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</si>
  <si>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</si>
  <si>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</si>
  <si>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</si>
  <si>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</si>
  <si>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</si>
  <si>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</si>
  <si>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</si>
  <si>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</si>
  <si>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</si>
  <si>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</si>
  <si>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</si>
  <si>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</si>
  <si>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</si>
  <si>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</si>
  <si>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</si>
  <si>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</si>
  <si>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</si>
  <si>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</si>
  <si>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</si>
  <si>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</si>
  <si>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</si>
  <si>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</si>
  <si>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</si>
  <si>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</si>
  <si>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</si>
  <si>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</si>
  <si>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</si>
  <si>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</si>
  <si>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</si>
  <si>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</si>
  <si>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</si>
  <si>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</si>
  <si>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</si>
  <si>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</si>
  <si>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</si>
  <si>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</si>
  <si>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</si>
  <si>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</si>
  <si>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</si>
  <si>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</si>
  <si>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</si>
  <si>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</si>
  <si>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</si>
  <si>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</si>
  <si>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</si>
  <si>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</si>
  <si>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</si>
  <si>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</si>
  <si>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</si>
  <si>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</si>
  <si>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</si>
  <si>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</si>
  <si>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</si>
  <si>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</si>
  <si>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</si>
  <si>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</si>
  <si>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</si>
  <si>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</si>
  <si>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</si>
  <si>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</si>
  <si>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</si>
  <si>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</si>
  <si>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</si>
  <si>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</si>
  <si>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</si>
  <si>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</si>
  <si>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</si>
  <si>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</si>
  <si>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</si>
  <si>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</si>
  <si>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</si>
  <si>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</si>
  <si>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</si>
  <si>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</si>
  <si>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</si>
  <si>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</si>
  <si>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</si>
  <si>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</si>
  <si>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</si>
  <si>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</si>
  <si>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</si>
  <si>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</si>
  <si>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</si>
  <si>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</si>
  <si>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</si>
  <si>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</si>
  <si>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</si>
  <si>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</si>
  <si>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</si>
  <si>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</si>
  <si>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</si>
  <si>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</si>
  <si>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</si>
  <si>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</si>
  <si>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</si>
  <si>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</si>
  <si>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</si>
  <si>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</si>
  <si>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</si>
  <si>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</si>
  <si>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</si>
  <si>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</si>
  <si>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</si>
  <si>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</si>
  <si>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</si>
  <si>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</si>
  <si>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</si>
  <si>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</si>
  <si>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</si>
  <si>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</si>
  <si>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</si>
  <si>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</si>
  <si>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</si>
  <si>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</si>
  <si>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</si>
  <si>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</si>
  <si>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</si>
  <si>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</si>
  <si>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</si>
  <si>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</si>
  <si>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</si>
  <si>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</si>
  <si>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</si>
  <si>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</si>
  <si>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</si>
  <si>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</si>
  <si>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</si>
  <si>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</si>
  <si>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</si>
  <si>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</si>
  <si>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</si>
  <si>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</si>
  <si>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</si>
  <si>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</si>
  <si>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</si>
  <si>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</si>
  <si>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</si>
  <si>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</si>
  <si>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</si>
  <si>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</si>
  <si>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</si>
  <si>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</si>
  <si>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</si>
  <si>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</si>
  <si>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</si>
  <si>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</si>
  <si>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</si>
  <si>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</si>
  <si>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</si>
  <si>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</si>
  <si>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</si>
  <si>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</si>
  <si>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</si>
  <si>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</si>
  <si>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</si>
  <si>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</si>
  <si>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</si>
  <si>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</si>
  <si>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</si>
  <si>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</si>
  <si>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</si>
  <si>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</si>
  <si>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</si>
  <si>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</si>
  <si>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</si>
  <si>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</si>
  <si>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</si>
  <si>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</si>
  <si>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</si>
  <si>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</si>
  <si>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</si>
  <si>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</si>
  <si>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</si>
  <si>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</si>
  <si>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</si>
  <si>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</si>
  <si>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</si>
  <si>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</si>
  <si>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</si>
  <si>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</si>
  <si>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</si>
  <si>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</si>
  <si>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</si>
  <si>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</si>
  <si>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</si>
  <si>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</si>
  <si>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</si>
  <si>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</si>
  <si>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</si>
  <si>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</si>
  <si>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</si>
  <si>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</si>
  <si>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</si>
  <si>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</si>
  <si>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</si>
  <si>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</si>
  <si>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</si>
  <si>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</si>
  <si>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</si>
  <si>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</si>
  <si>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</si>
  <si>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</si>
  <si>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</si>
  <si>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</si>
  <si>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</si>
  <si>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</si>
  <si>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</si>
  <si>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</si>
  <si>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</si>
  <si>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</si>
  <si>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</si>
  <si>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</si>
  <si>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</si>
  <si>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</si>
  <si>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</si>
  <si>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</si>
  <si>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</si>
  <si>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</si>
  <si>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</si>
  <si>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</si>
  <si>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</si>
  <si>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</si>
  <si>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</si>
  <si>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</si>
  <si>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</si>
  <si>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</si>
  <si>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</si>
  <si>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</si>
  <si>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</si>
  <si>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</si>
  <si>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</si>
  <si>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</si>
  <si>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</si>
  <si>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</si>
  <si>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</si>
  <si>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</si>
  <si>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</si>
  <si>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</si>
  <si>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</si>
  <si>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</si>
  <si>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</si>
  <si>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</si>
  <si>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</si>
  <si>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</si>
  <si>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</si>
  <si>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</si>
  <si>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</si>
  <si>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</si>
  <si>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</si>
  <si>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</si>
  <si>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</si>
  <si>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</si>
  <si>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</si>
  <si>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</si>
  <si>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</si>
  <si>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</si>
  <si>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</si>
  <si>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</si>
  <si>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</si>
  <si>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</si>
  <si>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</si>
  <si>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</si>
  <si>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</si>
  <si>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</si>
  <si>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</si>
  <si>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</si>
  <si>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</si>
  <si>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</si>
  <si>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</si>
  <si>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</si>
  <si>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</si>
  <si>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</si>
  <si>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</si>
  <si>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</si>
  <si>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</si>
  <si>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</si>
  <si>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</si>
  <si>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</si>
  <si>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</si>
  <si>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</si>
  <si>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</si>
  <si>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</si>
  <si>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</si>
  <si>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</si>
  <si>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</si>
  <si>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</si>
  <si>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</si>
  <si>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</si>
  <si>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</si>
  <si>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</si>
  <si>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</si>
  <si>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</si>
  <si>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</si>
  <si>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</si>
  <si>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</si>
  <si>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</si>
  <si>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</si>
  <si>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</si>
  <si>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</si>
  <si>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</si>
  <si>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</si>
  <si>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</si>
  <si>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</si>
  <si>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</si>
  <si>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</si>
  <si>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</si>
  <si>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</si>
  <si>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</si>
  <si>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</si>
  <si>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</si>
  <si>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</si>
  <si>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</si>
  <si>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</si>
  <si>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</si>
  <si>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</si>
  <si>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</si>
  <si>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</si>
  <si>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</si>
  <si>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</si>
  <si>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</si>
  <si>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</si>
  <si>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</si>
  <si>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</si>
  <si>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</si>
  <si>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</si>
  <si>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</si>
  <si>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</si>
  <si>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</si>
  <si>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</si>
  <si>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</si>
  <si>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</si>
  <si>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</si>
  <si>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</si>
  <si>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</si>
  <si>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</si>
  <si>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</si>
  <si>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</si>
  <si>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</si>
  <si>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</si>
  <si>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</si>
  <si>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</si>
  <si>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</si>
  <si>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</si>
  <si>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</si>
  <si>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</si>
  <si>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</si>
  <si>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</si>
  <si>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</si>
  <si>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</si>
  <si>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</si>
  <si>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</si>
  <si>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</si>
  <si>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</si>
  <si>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</si>
  <si>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</si>
  <si>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</si>
  <si>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</si>
  <si>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</si>
  <si>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</si>
  <si>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</si>
  <si>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</si>
  <si>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</si>
  <si>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</si>
  <si>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</si>
  <si>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</si>
  <si>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</si>
  <si>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</si>
  <si>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</si>
  <si>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</si>
  <si>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</si>
  <si>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</si>
  <si>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</si>
  <si>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</si>
  <si>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</si>
  <si>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</si>
  <si>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</si>
  <si>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</si>
  <si>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</si>
  <si>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</si>
  <si>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</si>
  <si>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</si>
  <si>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</si>
  <si>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</si>
  <si>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</si>
  <si>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</si>
  <si>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</si>
  <si>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</si>
  <si>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</si>
  <si>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</si>
  <si>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</si>
  <si>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</si>
  <si>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</si>
  <si>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</si>
  <si>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</si>
  <si>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</si>
  <si>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</si>
  <si>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</si>
  <si>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</si>
  <si>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</si>
  <si>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</si>
  <si>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</si>
  <si>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</si>
  <si>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</si>
  <si>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</si>
  <si>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</si>
  <si>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</si>
  <si>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</si>
  <si>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</si>
  <si>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</si>
  <si>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</si>
  <si>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</si>
  <si>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</si>
  <si>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</si>
  <si>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</si>
  <si>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</si>
  <si>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</si>
  <si>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</si>
  <si>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</si>
  <si>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</si>
  <si>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</si>
  <si>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</si>
  <si>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</si>
  <si>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</si>
  <si>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</si>
  <si>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</si>
  <si>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</si>
  <si>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</si>
  <si>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</si>
  <si>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</si>
  <si>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</si>
  <si>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</si>
  <si>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</si>
  <si>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</si>
  <si>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</si>
  <si>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</si>
  <si>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</si>
  <si>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</si>
  <si>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</si>
  <si>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</si>
  <si>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</si>
  <si>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</si>
  <si>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</si>
  <si>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</si>
  <si>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</si>
  <si>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</si>
  <si>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</si>
  <si>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</si>
  <si>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</si>
  <si>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</si>
  <si>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</si>
  <si>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</si>
  <si>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</si>
  <si>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</si>
  <si>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</si>
  <si>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</si>
  <si>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</si>
  <si>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</si>
  <si>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</si>
  <si>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</si>
  <si>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</si>
  <si>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</si>
  <si>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</si>
  <si>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</si>
  <si>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</si>
  <si>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</si>
  <si>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</si>
  <si>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</si>
  <si>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</si>
  <si>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</si>
  <si>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</si>
  <si>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</si>
  <si>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</si>
  <si>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</si>
  <si>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</si>
  <si>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</si>
  <si>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</si>
  <si>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</si>
  <si>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</si>
  <si>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</si>
  <si>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</si>
  <si>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</si>
  <si>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</si>
  <si>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</si>
  <si>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</si>
  <si>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</si>
  <si>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</si>
  <si>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</si>
  <si>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</si>
  <si>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</si>
  <si>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</si>
  <si>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</si>
  <si>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</si>
  <si>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</si>
  <si>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</si>
  <si>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</si>
  <si>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</si>
  <si>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</si>
  <si>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</si>
  <si>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</si>
  <si>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</si>
  <si>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</si>
  <si>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</si>
  <si>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</si>
  <si>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</si>
  <si>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</si>
  <si>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</si>
  <si>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</si>
  <si>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</si>
  <si>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</si>
  <si>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</si>
  <si>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</si>
  <si>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</si>
  <si>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</si>
  <si>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</si>
  <si>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</si>
  <si>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</si>
  <si>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</si>
  <si>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</si>
  <si>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</si>
  <si>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</si>
  <si>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</si>
  <si>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</si>
  <si>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</si>
  <si>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</si>
  <si>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</si>
  <si>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</si>
  <si>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</si>
  <si>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</si>
  <si>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</si>
  <si>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</si>
  <si>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</si>
  <si>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</si>
  <si>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</si>
  <si>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</si>
  <si>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</si>
  <si>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</si>
  <si>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</si>
  <si>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</si>
  <si>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</si>
  <si>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</si>
  <si>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</si>
  <si>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</si>
  <si>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</si>
  <si>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</si>
  <si>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</si>
  <si>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</si>
  <si>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</si>
  <si>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</si>
  <si>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</si>
  <si>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</si>
  <si>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</si>
  <si>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</si>
  <si>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</si>
  <si>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</si>
  <si>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</si>
  <si>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</si>
  <si>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</si>
  <si>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</si>
  <si>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</si>
  <si>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</si>
  <si>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</si>
  <si>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</si>
  <si>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</si>
  <si>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</si>
  <si>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</si>
  <si>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</si>
  <si>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</si>
  <si>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cityofnewyork</t>
  </si>
  <si>
    <t>test1</t>
  </si>
  <si>
    <t>[seconds]</t>
  </si>
  <si>
    <t>test2</t>
  </si>
  <si>
    <t>test3</t>
  </si>
  <si>
    <t>test4</t>
  </si>
  <si>
    <t>--&gt; [title] : {rubric title claim}</t>
  </si>
  <si>
    <t>title</t>
  </si>
  <si>
    <t>--&gt; [regularhour] : {hour regular_hours minute}</t>
  </si>
  <si>
    <t>--&gt; [basesalary] : {foundation salary floor}</t>
  </si>
  <si>
    <t>--&gt; [payroll] : {roll salary cast}</t>
  </si>
  <si>
    <t>--&gt; [fiscalyear] : {fiscal_year fiscalyear fiscal_year_1}</t>
  </si>
  <si>
    <t>payroll</t>
  </si>
  <si>
    <t>basesalary</t>
  </si>
  <si>
    <t>regularhour</t>
  </si>
  <si>
    <t>fiscalyear</t>
  </si>
  <si>
    <t>--&gt; [2016] : {2016 201 _2016}</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</si>
</sst>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2">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9">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xf numFmtId="0" fontId="0" fillId="0" borderId="22" xfId="0" applyBorder="1"/>
    <xf numFmtId="0" fontId="0" fillId="0" borderId="23" xfId="0" applyBorder="1"/>
    <xf numFmtId="0" fontId="0" fillId="0" borderId="24" xfId="0" applyBorder="1"/>
    <xf numFmtId="0" fontId="2" fillId="0" borderId="0" xfId="0" applyFont="1" applyAlignment="1">
      <alignment horizontal="left"/>
    </xf>
    <xf numFmtId="20" fontId="0" fillId="0" borderId="0" xfId="0" applyNumberFormat="1"/>
  </cellXfs>
  <cellStyles count="12">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xfId="10"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Collegamento ipertestuale visitato" xfId="11"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A1538" zoomScale="98" workbookViewId="0">
      <selection activeCell="J1554" sqref="J1554"/>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1</v>
      </c>
      <c r="K8" s="2">
        <f t="shared" si="0"/>
        <v>0</v>
      </c>
      <c r="L8" s="2">
        <f t="shared" si="1"/>
        <v>0</v>
      </c>
      <c r="M8" s="2">
        <f t="shared" si="2"/>
        <v>1</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1</v>
      </c>
      <c r="K47" s="2">
        <f t="shared" si="0"/>
        <v>0</v>
      </c>
      <c r="L47" s="2">
        <f t="shared" si="1"/>
        <v>0</v>
      </c>
      <c r="M47" s="2">
        <f t="shared" si="2"/>
        <v>1</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1</v>
      </c>
      <c r="K71" s="2">
        <f t="shared" si="16"/>
        <v>0</v>
      </c>
      <c r="L71" s="2">
        <f t="shared" si="17"/>
        <v>0</v>
      </c>
      <c r="M71" s="2">
        <f t="shared" si="18"/>
        <v>1</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1</v>
      </c>
      <c r="K261" s="2">
        <f t="shared" si="64"/>
        <v>0</v>
      </c>
      <c r="L261" s="2">
        <f t="shared" si="65"/>
        <v>0</v>
      </c>
      <c r="M261" s="2">
        <f t="shared" si="66"/>
        <v>1</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1</v>
      </c>
      <c r="K565" s="2">
        <f t="shared" si="128"/>
        <v>0</v>
      </c>
      <c r="L565" s="2">
        <f t="shared" si="129"/>
        <v>0</v>
      </c>
      <c r="M565" s="2">
        <f t="shared" si="130"/>
        <v>1</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1</v>
      </c>
      <c r="K732" s="2">
        <f t="shared" si="176"/>
        <v>0</v>
      </c>
      <c r="L732" s="2">
        <f t="shared" si="177"/>
        <v>0</v>
      </c>
      <c r="M732" s="2">
        <f t="shared" si="178"/>
        <v>1</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1</v>
      </c>
      <c r="K801" s="2">
        <f t="shared" si="192"/>
        <v>0</v>
      </c>
      <c r="L801" s="2">
        <f t="shared" si="193"/>
        <v>0</v>
      </c>
      <c r="M801" s="2">
        <f t="shared" si="194"/>
        <v>1</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1</v>
      </c>
      <c r="K819" s="2">
        <f t="shared" si="192"/>
        <v>0</v>
      </c>
      <c r="L819" s="2">
        <f t="shared" si="193"/>
        <v>0</v>
      </c>
      <c r="M819" s="2">
        <f t="shared" si="194"/>
        <v>1</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1</v>
      </c>
      <c r="K941" s="2">
        <f t="shared" si="224"/>
        <v>0</v>
      </c>
      <c r="L941" s="2">
        <f t="shared" si="225"/>
        <v>0</v>
      </c>
      <c r="M941" s="2">
        <f t="shared" si="226"/>
        <v>1</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1</v>
      </c>
      <c r="C942" s="31">
        <v>1632222</v>
      </c>
      <c r="D942" s="18">
        <v>68761</v>
      </c>
      <c r="E942" s="30">
        <v>1</v>
      </c>
      <c r="F942" s="2">
        <f t="shared" si="228"/>
        <v>1</v>
      </c>
      <c r="G942" s="2">
        <f t="shared" si="229"/>
        <v>0</v>
      </c>
      <c r="H942" s="2">
        <f t="shared" si="230"/>
        <v>0</v>
      </c>
      <c r="I942" s="12">
        <f t="shared" si="231"/>
        <v>0</v>
      </c>
      <c r="J942" s="30">
        <v>1</v>
      </c>
      <c r="K942" s="2">
        <f t="shared" si="224"/>
        <v>1</v>
      </c>
      <c r="L942" s="2">
        <f t="shared" si="225"/>
        <v>0</v>
      </c>
      <c r="M942" s="2">
        <f t="shared" si="226"/>
        <v>0</v>
      </c>
      <c r="N942" s="12">
        <f t="shared" si="227"/>
        <v>0</v>
      </c>
      <c r="O942" s="16">
        <v>0</v>
      </c>
      <c r="P942" s="2">
        <f t="shared" si="232"/>
        <v>0</v>
      </c>
      <c r="Q942" s="2">
        <f t="shared" si="233"/>
        <v>0</v>
      </c>
      <c r="R942" s="2">
        <f t="shared" si="234"/>
        <v>0</v>
      </c>
      <c r="S942" s="12">
        <f t="shared" si="235"/>
        <v>1</v>
      </c>
      <c r="T942" s="16">
        <v>0</v>
      </c>
      <c r="U942" s="2">
        <f t="shared" si="236"/>
        <v>0</v>
      </c>
      <c r="V942" s="2">
        <f t="shared" si="237"/>
        <v>0</v>
      </c>
      <c r="W942" s="2">
        <f t="shared" si="238"/>
        <v>0</v>
      </c>
      <c r="X942" s="12">
        <f t="shared" si="239"/>
        <v>1</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1</v>
      </c>
      <c r="K1038" s="2">
        <f t="shared" si="256"/>
        <v>0</v>
      </c>
      <c r="L1038" s="2">
        <f t="shared" si="257"/>
        <v>0</v>
      </c>
      <c r="M1038" s="2">
        <f t="shared" si="258"/>
        <v>1</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1</v>
      </c>
      <c r="F1065" s="2">
        <f t="shared" si="260"/>
        <v>0</v>
      </c>
      <c r="G1065" s="2">
        <f t="shared" si="261"/>
        <v>0</v>
      </c>
      <c r="H1065" s="2">
        <f t="shared" si="262"/>
        <v>1</v>
      </c>
      <c r="I1065" s="12">
        <f t="shared" si="263"/>
        <v>0</v>
      </c>
      <c r="J1065" s="30">
        <v>1</v>
      </c>
      <c r="K1065" s="2">
        <f t="shared" si="256"/>
        <v>0</v>
      </c>
      <c r="L1065" s="2">
        <f t="shared" si="257"/>
        <v>0</v>
      </c>
      <c r="M1065" s="2">
        <f t="shared" si="258"/>
        <v>1</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1</v>
      </c>
      <c r="K1167" s="2">
        <f t="shared" si="288"/>
        <v>0</v>
      </c>
      <c r="L1167" s="2">
        <f t="shared" si="289"/>
        <v>0</v>
      </c>
      <c r="M1167" s="2">
        <f t="shared" si="290"/>
        <v>1</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1</v>
      </c>
      <c r="K1216" s="2">
        <f t="shared" si="288"/>
        <v>0</v>
      </c>
      <c r="L1216" s="2">
        <f t="shared" si="289"/>
        <v>0</v>
      </c>
      <c r="M1216" s="2">
        <f t="shared" si="290"/>
        <v>1</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1</v>
      </c>
      <c r="F1322" s="2">
        <f t="shared" si="324"/>
        <v>0</v>
      </c>
      <c r="G1322" s="2">
        <f t="shared" si="325"/>
        <v>0</v>
      </c>
      <c r="H1322" s="2">
        <f t="shared" si="326"/>
        <v>1</v>
      </c>
      <c r="I1322" s="12">
        <f t="shared" si="327"/>
        <v>0</v>
      </c>
      <c r="J1322" s="30">
        <v>1</v>
      </c>
      <c r="K1322" s="2">
        <f t="shared" si="320"/>
        <v>0</v>
      </c>
      <c r="L1322" s="2">
        <f t="shared" si="321"/>
        <v>0</v>
      </c>
      <c r="M1322" s="2">
        <f t="shared" si="322"/>
        <v>1</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1</v>
      </c>
      <c r="K1412" s="2">
        <f t="shared" si="352"/>
        <v>0</v>
      </c>
      <c r="L1412" s="2">
        <f t="shared" si="353"/>
        <v>0</v>
      </c>
      <c r="M1412" s="2">
        <f t="shared" si="354"/>
        <v>1</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1</v>
      </c>
      <c r="K1469" s="2">
        <f t="shared" si="352"/>
        <v>0</v>
      </c>
      <c r="L1469" s="2">
        <f t="shared" si="353"/>
        <v>0</v>
      </c>
      <c r="M1469" s="2">
        <f t="shared" si="354"/>
        <v>1</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1</v>
      </c>
      <c r="K1470" s="2">
        <f t="shared" si="352"/>
        <v>0</v>
      </c>
      <c r="L1470" s="2">
        <f t="shared" si="353"/>
        <v>0</v>
      </c>
      <c r="M1470" s="2">
        <f t="shared" si="354"/>
        <v>1</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1</v>
      </c>
      <c r="K1531" s="2">
        <f t="shared" si="368"/>
        <v>0</v>
      </c>
      <c r="L1531" s="2">
        <f t="shared" si="369"/>
        <v>0</v>
      </c>
      <c r="M1531" s="2">
        <f t="shared" si="370"/>
        <v>1</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1</v>
      </c>
      <c r="K1535" s="2">
        <f t="shared" si="368"/>
        <v>0</v>
      </c>
      <c r="L1535" s="2">
        <f t="shared" si="369"/>
        <v>0</v>
      </c>
      <c r="M1535" s="2">
        <f t="shared" si="370"/>
        <v>1</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1</v>
      </c>
      <c r="F1553" s="2">
        <f t="shared" si="388"/>
        <v>0</v>
      </c>
      <c r="G1553" s="2">
        <f t="shared" si="389"/>
        <v>0</v>
      </c>
      <c r="H1553" s="2">
        <f t="shared" si="390"/>
        <v>1</v>
      </c>
      <c r="I1553" s="12">
        <f t="shared" si="391"/>
        <v>0</v>
      </c>
      <c r="J1553" s="30">
        <v>1</v>
      </c>
      <c r="K1553" s="2">
        <f t="shared" si="384"/>
        <v>0</v>
      </c>
      <c r="L1553" s="2">
        <f t="shared" si="385"/>
        <v>0</v>
      </c>
      <c r="M1553" s="2">
        <f t="shared" si="386"/>
        <v>1</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1</v>
      </c>
      <c r="C1616" s="31">
        <v>570491</v>
      </c>
      <c r="D1616" s="18">
        <v>0</v>
      </c>
      <c r="E1616" s="30">
        <v>0</v>
      </c>
      <c r="F1616" s="2">
        <f t="shared" si="404"/>
        <v>0</v>
      </c>
      <c r="G1616" s="2">
        <f t="shared" si="405"/>
        <v>0</v>
      </c>
      <c r="H1616" s="2">
        <f t="shared" si="406"/>
        <v>0</v>
      </c>
      <c r="I1616" s="12">
        <f t="shared" si="407"/>
        <v>1</v>
      </c>
      <c r="J1616" s="30">
        <v>0</v>
      </c>
      <c r="K1616" s="2">
        <f t="shared" si="400"/>
        <v>0</v>
      </c>
      <c r="L1616" s="2">
        <f t="shared" si="401"/>
        <v>0</v>
      </c>
      <c r="M1616" s="2">
        <f t="shared" si="402"/>
        <v>0</v>
      </c>
      <c r="N1616" s="12">
        <f t="shared" si="403"/>
        <v>1</v>
      </c>
      <c r="O1616" s="16">
        <v>0</v>
      </c>
      <c r="P1616" s="2">
        <f t="shared" si="408"/>
        <v>0</v>
      </c>
      <c r="Q1616" s="2">
        <f t="shared" si="409"/>
        <v>0</v>
      </c>
      <c r="R1616" s="2">
        <f t="shared" si="410"/>
        <v>0</v>
      </c>
      <c r="S1616" s="12">
        <f t="shared" si="411"/>
        <v>1</v>
      </c>
      <c r="T1616" s="16">
        <v>0</v>
      </c>
      <c r="U1616" s="2">
        <f t="shared" si="412"/>
        <v>0</v>
      </c>
      <c r="V1616" s="2">
        <f t="shared" si="413"/>
        <v>0</v>
      </c>
      <c r="W1616" s="2">
        <f t="shared" si="414"/>
        <v>0</v>
      </c>
      <c r="X1616" s="12">
        <f t="shared" si="415"/>
        <v>1</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workbookViewId="0">
      <selection activeCell="U37" sqref="U37"/>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1" t="s">
        <v>48</v>
      </c>
      <c r="B7" s="51"/>
      <c r="C7" s="51"/>
      <c r="D7" s="51"/>
      <c r="E7" s="51"/>
      <c r="F7" s="51"/>
      <c r="G7" s="51"/>
      <c r="H7" s="51"/>
      <c r="I7" s="51"/>
      <c r="J7" s="51"/>
      <c r="K7" s="51"/>
      <c r="M7" s="50" t="s">
        <v>57</v>
      </c>
      <c r="N7" s="50"/>
      <c r="O7" s="50"/>
      <c r="P7" s="50"/>
      <c r="Q7" s="50"/>
      <c r="W7" s="51" t="s">
        <v>49</v>
      </c>
      <c r="X7" s="51"/>
      <c r="Y7" s="51"/>
      <c r="Z7" s="51"/>
      <c r="AA7" s="51"/>
      <c r="AB7" s="51"/>
      <c r="AC7" s="51"/>
      <c r="AD7" s="51"/>
      <c r="AE7" s="51"/>
      <c r="AF7" s="51"/>
      <c r="AG7" s="51"/>
    </row>
    <row r="8" spans="1:33" ht="16" customHeight="1" x14ac:dyDescent="0.2">
      <c r="C8" s="52" t="s">
        <v>27</v>
      </c>
      <c r="D8" s="52"/>
      <c r="M8" s="50"/>
      <c r="N8" s="50"/>
      <c r="O8" s="50"/>
      <c r="P8" s="50"/>
      <c r="Q8" s="50"/>
      <c r="S8" s="8" t="s">
        <v>13</v>
      </c>
      <c r="T8" s="8"/>
      <c r="U8" s="8"/>
      <c r="Y8" s="52" t="s">
        <v>27</v>
      </c>
      <c r="Z8" s="52"/>
      <c r="AD8" s="23"/>
      <c r="AG8" s="27"/>
    </row>
    <row r="9" spans="1:33" x14ac:dyDescent="0.2">
      <c r="B9" s="2"/>
      <c r="C9" s="7" t="s">
        <v>28</v>
      </c>
      <c r="D9" s="7" t="s">
        <v>29</v>
      </c>
      <c r="E9" s="2"/>
      <c r="G9" s="3" t="s">
        <v>31</v>
      </c>
      <c r="H9" s="24">
        <f>C10/(C10+D10)</f>
        <v>0.5</v>
      </c>
      <c r="I9" s="2"/>
      <c r="J9" s="3" t="s">
        <v>3</v>
      </c>
      <c r="K9" s="24">
        <f>C11/(C11+D11)</f>
        <v>1.8039687312086591E-3</v>
      </c>
      <c r="S9" t="s">
        <v>45</v>
      </c>
      <c r="U9">
        <v>9407</v>
      </c>
      <c r="X9" s="2"/>
      <c r="Y9" s="7" t="s">
        <v>28</v>
      </c>
      <c r="Z9" s="7" t="s">
        <v>29</v>
      </c>
      <c r="AA9" s="2"/>
      <c r="AC9" s="3" t="s">
        <v>31</v>
      </c>
      <c r="AD9" s="24">
        <f>Y10/(Y10+Z10)</f>
        <v>1</v>
      </c>
      <c r="AE9" s="2"/>
      <c r="AF9" s="3" t="s">
        <v>3</v>
      </c>
      <c r="AG9" s="24">
        <f>Y11/(Y11+Z11)</f>
        <v>0</v>
      </c>
    </row>
    <row r="10" spans="1:33" x14ac:dyDescent="0.2">
      <c r="A10" s="49" t="s">
        <v>30</v>
      </c>
      <c r="B10" s="7" t="s">
        <v>28</v>
      </c>
      <c r="C10" s="2">
        <f>SUM(fuzzy_3_subset!F:F)</f>
        <v>1</v>
      </c>
      <c r="D10" s="2">
        <f>SUM(fuzzy_3_subset!I:I)</f>
        <v>1</v>
      </c>
      <c r="E10" s="6">
        <f>SUM(C10:D10)</f>
        <v>2</v>
      </c>
      <c r="G10" s="3" t="s">
        <v>32</v>
      </c>
      <c r="H10" s="24">
        <f>D11/(C11+D11)</f>
        <v>0.99819603126879131</v>
      </c>
      <c r="I10" s="2"/>
      <c r="J10" s="3" t="s">
        <v>4</v>
      </c>
      <c r="K10" s="24">
        <f>D10/(C10+D10)</f>
        <v>0.5</v>
      </c>
      <c r="M10" s="34" t="s">
        <v>58</v>
      </c>
      <c r="S10" t="s">
        <v>44</v>
      </c>
      <c r="U10">
        <v>1711</v>
      </c>
      <c r="W10" s="49" t="s">
        <v>30</v>
      </c>
      <c r="X10" s="7" t="s">
        <v>28</v>
      </c>
      <c r="Y10" s="2">
        <v>68791</v>
      </c>
      <c r="Z10" s="2">
        <v>0</v>
      </c>
      <c r="AA10" s="6">
        <f>SUM(Y10:Z10)</f>
        <v>68791</v>
      </c>
      <c r="AC10" s="3" t="s">
        <v>32</v>
      </c>
      <c r="AD10" s="24">
        <f>Z11/(Y11+Z11)</f>
        <v>1</v>
      </c>
      <c r="AE10" s="2"/>
      <c r="AF10" s="3" t="s">
        <v>4</v>
      </c>
      <c r="AG10" s="24">
        <f>Z10/(Y10+Z10)</f>
        <v>0</v>
      </c>
    </row>
    <row r="11" spans="1:33" x14ac:dyDescent="0.2">
      <c r="A11" s="49"/>
      <c r="B11" s="7" t="s">
        <v>29</v>
      </c>
      <c r="C11" s="2">
        <f>SUM(fuzzy_3_subset!H:H)</f>
        <v>3</v>
      </c>
      <c r="D11" s="2">
        <f>SUM(fuzzy_3_subset!G:G)</f>
        <v>1660</v>
      </c>
      <c r="E11" s="6">
        <f>SUM(C11:D11)</f>
        <v>1663</v>
      </c>
      <c r="G11" s="2"/>
      <c r="H11" s="25"/>
      <c r="I11" s="2"/>
      <c r="J11" s="2"/>
      <c r="K11" s="28"/>
      <c r="M11" s="34" t="s">
        <v>1502</v>
      </c>
      <c r="S11" t="s">
        <v>56</v>
      </c>
      <c r="U11">
        <v>7</v>
      </c>
      <c r="W11" s="49"/>
      <c r="X11" s="7" t="s">
        <v>29</v>
      </c>
      <c r="Y11" s="2">
        <v>0</v>
      </c>
      <c r="Z11" s="2">
        <f>Z14-Y10-Y11-Z10</f>
        <v>4924229</v>
      </c>
      <c r="AA11" s="6">
        <f>SUM(Y11:Z11)</f>
        <v>4924229</v>
      </c>
      <c r="AC11" s="2"/>
      <c r="AD11" s="25"/>
      <c r="AE11" s="2"/>
      <c r="AF11" s="2"/>
      <c r="AG11" s="28"/>
    </row>
    <row r="12" spans="1:33" x14ac:dyDescent="0.2">
      <c r="B12" s="5"/>
      <c r="C12" s="6">
        <f>SUM(C10:C11)</f>
        <v>4</v>
      </c>
      <c r="D12" s="6">
        <f>SUM(D10:D11)</f>
        <v>1661</v>
      </c>
      <c r="E12" s="6">
        <f>SUM(C10:D11)</f>
        <v>1665</v>
      </c>
      <c r="G12" s="3" t="s">
        <v>2</v>
      </c>
      <c r="H12" s="24">
        <f>(C10+D11)/(E12)</f>
        <v>0.99759759759759759</v>
      </c>
      <c r="I12" s="2"/>
      <c r="J12" s="3" t="s">
        <v>5</v>
      </c>
      <c r="K12" s="25">
        <f>(K9+K10)/2</f>
        <v>0.25090198436560435</v>
      </c>
      <c r="M12" s="34" t="s">
        <v>1510</v>
      </c>
      <c r="S12" s="9" t="s">
        <v>42</v>
      </c>
      <c r="T12" s="9"/>
      <c r="U12">
        <v>729</v>
      </c>
      <c r="X12" s="5"/>
      <c r="Y12" s="6">
        <f>SUM(Y10:Y11)</f>
        <v>68791</v>
      </c>
      <c r="Z12" s="6">
        <f>SUM(Z10:Z11)</f>
        <v>4924229</v>
      </c>
      <c r="AA12" s="6">
        <f>SUM(Y10:Z11)</f>
        <v>4993020</v>
      </c>
      <c r="AC12" s="3" t="s">
        <v>2</v>
      </c>
      <c r="AD12" s="24">
        <f>(Y10+Z11)/(AA12)</f>
        <v>1</v>
      </c>
      <c r="AE12" s="2"/>
      <c r="AF12" s="3" t="s">
        <v>5</v>
      </c>
      <c r="AG12" s="25">
        <f>(AG9+AG10)/2</f>
        <v>0</v>
      </c>
    </row>
    <row r="13" spans="1:33" ht="16" customHeight="1" x14ac:dyDescent="0.2">
      <c r="G13" s="3" t="s">
        <v>33</v>
      </c>
      <c r="H13" s="24">
        <f>(C10)/(C10+C11)</f>
        <v>0.25</v>
      </c>
      <c r="M13" s="34" t="s">
        <v>1503</v>
      </c>
      <c r="S13" s="53" t="s">
        <v>41</v>
      </c>
      <c r="T13" s="53"/>
      <c r="U13">
        <v>11</v>
      </c>
      <c r="AC13" s="3" t="s">
        <v>33</v>
      </c>
      <c r="AD13" s="24">
        <f>(Y10)/(Y10+Y11)</f>
        <v>1</v>
      </c>
      <c r="AG13" s="27"/>
    </row>
    <row r="14" spans="1:33" x14ac:dyDescent="0.2">
      <c r="M14" s="34" t="s">
        <v>1504</v>
      </c>
      <c r="S14" t="s">
        <v>14</v>
      </c>
      <c r="U14" s="10">
        <v>4</v>
      </c>
      <c r="Y14" t="s">
        <v>50</v>
      </c>
      <c r="Z14">
        <v>4993020</v>
      </c>
      <c r="AD14" s="23"/>
      <c r="AG14" s="27"/>
    </row>
    <row r="15" spans="1:33" x14ac:dyDescent="0.2">
      <c r="M15" s="34" t="s">
        <v>1500</v>
      </c>
      <c r="S15" t="s">
        <v>40</v>
      </c>
      <c r="U15" s="21">
        <v>69761</v>
      </c>
      <c r="Z15">
        <v>68761</v>
      </c>
      <c r="AD15" s="23"/>
      <c r="AG15" s="27"/>
    </row>
    <row r="16" spans="1:33" x14ac:dyDescent="0.2">
      <c r="M16" s="34" t="s">
        <v>1505</v>
      </c>
      <c r="U16" s="21"/>
      <c r="AD16" s="23"/>
      <c r="AG16" s="27"/>
    </row>
    <row r="17" spans="1:33" x14ac:dyDescent="0.2">
      <c r="M17" s="34"/>
      <c r="U17" s="21"/>
      <c r="AD17" s="23"/>
      <c r="AG17" s="27"/>
    </row>
    <row r="18" spans="1:33" x14ac:dyDescent="0.2">
      <c r="M18" s="34"/>
      <c r="U18" s="21"/>
      <c r="AD18" s="23"/>
      <c r="AG18" s="27"/>
    </row>
    <row r="19" spans="1:33" x14ac:dyDescent="0.2">
      <c r="M19" s="34"/>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1" t="s">
        <v>48</v>
      </c>
      <c r="B29" s="51"/>
      <c r="C29" s="51"/>
      <c r="D29" s="51"/>
      <c r="E29" s="51"/>
      <c r="F29" s="51"/>
      <c r="G29" s="51"/>
      <c r="H29" s="51"/>
      <c r="I29" s="51"/>
      <c r="J29" s="51"/>
      <c r="K29" s="51"/>
      <c r="M29" s="50" t="s">
        <v>12</v>
      </c>
      <c r="N29" s="50"/>
      <c r="O29" s="50"/>
      <c r="P29" s="50"/>
      <c r="Q29" s="50"/>
      <c r="W29" s="51" t="s">
        <v>49</v>
      </c>
      <c r="X29" s="51"/>
      <c r="Y29" s="51"/>
      <c r="Z29" s="51"/>
      <c r="AA29" s="51"/>
      <c r="AB29" s="51"/>
      <c r="AC29" s="51"/>
      <c r="AD29" s="51"/>
      <c r="AE29" s="51"/>
      <c r="AF29" s="51"/>
      <c r="AG29" s="51"/>
    </row>
    <row r="30" spans="1:33" x14ac:dyDescent="0.2">
      <c r="C30" s="48" t="s">
        <v>27</v>
      </c>
      <c r="D30" s="48"/>
      <c r="M30" s="50"/>
      <c r="N30" s="50"/>
      <c r="O30" s="50"/>
      <c r="P30" s="50"/>
      <c r="Q30" s="50"/>
      <c r="S30" s="8" t="s">
        <v>13</v>
      </c>
      <c r="T30" s="8"/>
      <c r="U30" s="8"/>
      <c r="Y30" s="48" t="s">
        <v>27</v>
      </c>
      <c r="Z30" s="48"/>
      <c r="AD30" s="23"/>
      <c r="AG30" s="27"/>
    </row>
    <row r="31" spans="1:33" x14ac:dyDescent="0.2">
      <c r="B31" s="2"/>
      <c r="C31" s="7" t="s">
        <v>0</v>
      </c>
      <c r="D31" s="7" t="s">
        <v>1</v>
      </c>
      <c r="E31" s="2"/>
      <c r="G31" s="3" t="s">
        <v>31</v>
      </c>
      <c r="H31" s="24">
        <f>C32/(C32+D32)</f>
        <v>0.5</v>
      </c>
      <c r="I31" s="2"/>
      <c r="J31" s="3" t="s">
        <v>3</v>
      </c>
      <c r="K31" s="24">
        <f>C33/(C33+D33)</f>
        <v>1.2026458208057728E-2</v>
      </c>
      <c r="S31" t="s">
        <v>45</v>
      </c>
      <c r="U31">
        <v>9407</v>
      </c>
      <c r="X31" s="2"/>
      <c r="Y31" s="7" t="s">
        <v>28</v>
      </c>
      <c r="Z31" s="7" t="s">
        <v>29</v>
      </c>
      <c r="AA31" s="2"/>
      <c r="AC31" s="3" t="s">
        <v>31</v>
      </c>
      <c r="AD31" s="24">
        <f>Y32/(Y32+Z32)</f>
        <v>1</v>
      </c>
      <c r="AE31" s="2"/>
      <c r="AF31" s="3" t="s">
        <v>3</v>
      </c>
      <c r="AG31" s="24">
        <f>Y33/(Y33+Z33)</f>
        <v>0</v>
      </c>
    </row>
    <row r="32" spans="1:33" x14ac:dyDescent="0.2">
      <c r="A32" s="49" t="s">
        <v>30</v>
      </c>
      <c r="B32" s="7" t="s">
        <v>0</v>
      </c>
      <c r="C32" s="2">
        <f>SUM(fuzzy_3_subset!K:K)</f>
        <v>1</v>
      </c>
      <c r="D32" s="2">
        <f>SUM(fuzzy_3_subset!N:N)</f>
        <v>1</v>
      </c>
      <c r="E32" s="6">
        <f>SUM(C32:D32)</f>
        <v>2</v>
      </c>
      <c r="G32" s="3" t="s">
        <v>32</v>
      </c>
      <c r="H32" s="24">
        <f>D33/(C33+D33)</f>
        <v>0.9879735417919423</v>
      </c>
      <c r="I32" s="2"/>
      <c r="J32" s="3" t="s">
        <v>4</v>
      </c>
      <c r="K32" s="24">
        <f>D32/(C32+D32)</f>
        <v>0.5</v>
      </c>
      <c r="M32" s="34" t="s">
        <v>58</v>
      </c>
      <c r="S32" t="s">
        <v>44</v>
      </c>
      <c r="U32">
        <v>1711</v>
      </c>
      <c r="W32" s="49" t="s">
        <v>30</v>
      </c>
      <c r="X32" s="7" t="s">
        <v>28</v>
      </c>
      <c r="Y32" s="2">
        <v>322</v>
      </c>
      <c r="Z32" s="2">
        <v>0</v>
      </c>
      <c r="AA32" s="6">
        <f>SUM(Y32:Z32)</f>
        <v>322</v>
      </c>
      <c r="AC32" s="3" t="s">
        <v>32</v>
      </c>
      <c r="AD32" s="24">
        <f>Z33/(Y33+Z33)</f>
        <v>1</v>
      </c>
      <c r="AE32" s="2"/>
      <c r="AF32" s="3" t="s">
        <v>4</v>
      </c>
      <c r="AG32" s="24">
        <f>Z32/(Y32+Z32)</f>
        <v>0</v>
      </c>
    </row>
    <row r="33" spans="1:33" x14ac:dyDescent="0.2">
      <c r="A33" s="49"/>
      <c r="B33" s="7" t="s">
        <v>1</v>
      </c>
      <c r="C33" s="2">
        <f>SUM(fuzzy_3_subset!M:M)</f>
        <v>20</v>
      </c>
      <c r="D33" s="2">
        <f>SUM(fuzzy_3_subset!L:L)</f>
        <v>1643</v>
      </c>
      <c r="E33" s="6">
        <f>SUM(C33:D33)</f>
        <v>1663</v>
      </c>
      <c r="G33" s="2"/>
      <c r="H33" s="25"/>
      <c r="I33" s="2"/>
      <c r="J33" s="2"/>
      <c r="K33" s="28"/>
      <c r="M33" s="34" t="s">
        <v>1502</v>
      </c>
      <c r="S33" t="s">
        <v>43</v>
      </c>
      <c r="U33">
        <v>7</v>
      </c>
      <c r="W33" s="49"/>
      <c r="X33" s="7" t="s">
        <v>29</v>
      </c>
      <c r="Y33" s="2">
        <v>0</v>
      </c>
      <c r="Z33" s="2">
        <f>Z36-Y32-Y33-Z32</f>
        <v>4992698</v>
      </c>
      <c r="AA33" s="6">
        <f>SUM(Y33:Z33)</f>
        <v>4992698</v>
      </c>
      <c r="AC33" s="2"/>
      <c r="AD33" s="25"/>
      <c r="AE33" s="2"/>
      <c r="AF33" s="2"/>
      <c r="AG33" s="28"/>
    </row>
    <row r="34" spans="1:33" x14ac:dyDescent="0.2">
      <c r="B34" s="5"/>
      <c r="C34" s="6">
        <f>SUM(C32:C33)</f>
        <v>21</v>
      </c>
      <c r="D34" s="6">
        <f>SUM(D32:D33)</f>
        <v>1644</v>
      </c>
      <c r="E34" s="6">
        <f>SUM(C32:D33)</f>
        <v>1665</v>
      </c>
      <c r="G34" s="3" t="s">
        <v>2</v>
      </c>
      <c r="H34" s="24">
        <f>(C32+D33)/(E34)</f>
        <v>0.98738738738738741</v>
      </c>
      <c r="I34" s="2"/>
      <c r="J34" s="3" t="s">
        <v>5</v>
      </c>
      <c r="K34" s="25">
        <f>(K31+K32)/2</f>
        <v>0.25601322910402885</v>
      </c>
      <c r="M34" s="34" t="s">
        <v>1510</v>
      </c>
      <c r="S34" s="9" t="s">
        <v>42</v>
      </c>
      <c r="T34" s="9"/>
      <c r="U34">
        <v>729</v>
      </c>
      <c r="X34" s="5"/>
      <c r="Y34" s="6">
        <f>SUM(Y32:Y33)</f>
        <v>322</v>
      </c>
      <c r="Z34" s="6">
        <f>SUM(Z32:Z33)</f>
        <v>4992698</v>
      </c>
      <c r="AA34" s="6">
        <f>SUM(Y32:Z33)</f>
        <v>4993020</v>
      </c>
      <c r="AC34" s="3" t="s">
        <v>2</v>
      </c>
      <c r="AD34" s="24">
        <f>(Y32+Z33)/(AA34)</f>
        <v>1</v>
      </c>
      <c r="AE34" s="2"/>
      <c r="AF34" s="3" t="s">
        <v>5</v>
      </c>
      <c r="AG34" s="25">
        <f>(AG31+AG32)/2</f>
        <v>0</v>
      </c>
    </row>
    <row r="35" spans="1:33" ht="16" customHeight="1" x14ac:dyDescent="0.2">
      <c r="G35" s="3" t="s">
        <v>33</v>
      </c>
      <c r="H35" s="24">
        <f>(C32)/(C32+C33)</f>
        <v>4.7619047619047616E-2</v>
      </c>
      <c r="M35" s="34" t="s">
        <v>1503</v>
      </c>
      <c r="S35" s="53" t="s">
        <v>41</v>
      </c>
      <c r="T35" s="53"/>
      <c r="U35">
        <v>11</v>
      </c>
      <c r="AC35" s="3" t="s">
        <v>33</v>
      </c>
      <c r="AD35" s="24">
        <f>(Y32)/(Y32+Y33)</f>
        <v>1</v>
      </c>
      <c r="AG35" s="27"/>
    </row>
    <row r="36" spans="1:33" x14ac:dyDescent="0.2">
      <c r="M36" s="34" t="s">
        <v>1504</v>
      </c>
      <c r="S36" t="s">
        <v>14</v>
      </c>
      <c r="U36" s="10">
        <v>21</v>
      </c>
      <c r="Y36" t="s">
        <v>50</v>
      </c>
      <c r="Z36">
        <v>4993020</v>
      </c>
      <c r="AD36" s="23"/>
      <c r="AG36" s="27"/>
    </row>
    <row r="37" spans="1:33" x14ac:dyDescent="0.2">
      <c r="M37" s="34" t="s">
        <v>1500</v>
      </c>
      <c r="S37" t="s">
        <v>40</v>
      </c>
      <c r="U37" s="21">
        <v>69761</v>
      </c>
      <c r="Z37">
        <v>68761</v>
      </c>
      <c r="AD37" s="23"/>
      <c r="AG37" s="27"/>
    </row>
    <row r="38" spans="1:33" x14ac:dyDescent="0.2">
      <c r="M38" s="34" t="s">
        <v>1505</v>
      </c>
      <c r="U38" s="21"/>
      <c r="AD38" s="23"/>
      <c r="AG38" s="27"/>
    </row>
    <row r="39" spans="1:33" x14ac:dyDescent="0.2">
      <c r="M39" s="34"/>
      <c r="U39" s="21"/>
      <c r="AD39" s="23"/>
      <c r="AG39" s="27"/>
    </row>
    <row r="40" spans="1:33" x14ac:dyDescent="0.2">
      <c r="M40" s="34"/>
      <c r="U40" s="21"/>
      <c r="AD40" s="23"/>
      <c r="AG40" s="27"/>
    </row>
    <row r="41" spans="1:33" x14ac:dyDescent="0.2">
      <c r="M41" s="34"/>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1" t="s">
        <v>48</v>
      </c>
      <c r="B51" s="51"/>
      <c r="C51" s="51"/>
      <c r="D51" s="51"/>
      <c r="E51" s="51"/>
      <c r="F51" s="51"/>
      <c r="G51" s="51"/>
      <c r="H51" s="51"/>
      <c r="I51" s="51"/>
      <c r="J51" s="51"/>
      <c r="K51" s="51"/>
      <c r="M51" s="50" t="s">
        <v>12</v>
      </c>
      <c r="N51" s="50"/>
      <c r="O51" s="50"/>
      <c r="P51" s="50"/>
      <c r="Q51" s="50"/>
      <c r="W51" s="51" t="s">
        <v>49</v>
      </c>
      <c r="X51" s="51"/>
      <c r="Y51" s="51"/>
      <c r="Z51" s="51"/>
      <c r="AA51" s="51"/>
      <c r="AB51" s="51"/>
      <c r="AC51" s="51"/>
      <c r="AD51" s="51"/>
      <c r="AE51" s="51"/>
      <c r="AF51" s="51"/>
      <c r="AG51" s="51"/>
    </row>
    <row r="52" spans="1:33" x14ac:dyDescent="0.2">
      <c r="C52" s="52" t="s">
        <v>27</v>
      </c>
      <c r="D52" s="52"/>
      <c r="M52" s="50"/>
      <c r="N52" s="50"/>
      <c r="O52" s="50"/>
      <c r="P52" s="50"/>
      <c r="Q52" s="50"/>
      <c r="S52" s="8" t="s">
        <v>13</v>
      </c>
      <c r="T52" s="8"/>
      <c r="U52" s="8"/>
      <c r="Y52" s="52" t="s">
        <v>27</v>
      </c>
      <c r="Z52" s="52"/>
      <c r="AD52" s="23"/>
      <c r="AG52" s="27"/>
    </row>
    <row r="53" spans="1:33" x14ac:dyDescent="0.2">
      <c r="B53" s="2"/>
      <c r="C53" s="7" t="s">
        <v>0</v>
      </c>
      <c r="D53" s="7" t="s">
        <v>1</v>
      </c>
      <c r="E53" s="2"/>
      <c r="G53" s="3" t="s">
        <v>31</v>
      </c>
      <c r="H53" s="24">
        <f>C54/(C54+D54)</f>
        <v>0</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49" t="s">
        <v>30</v>
      </c>
      <c r="B54" s="7" t="s">
        <v>0</v>
      </c>
      <c r="C54" s="2">
        <f>SUM(fuzzy_3_subset!P:P)</f>
        <v>0</v>
      </c>
      <c r="D54" s="2">
        <f>SUM(fuzzy_3_subset!S:S)</f>
        <v>2</v>
      </c>
      <c r="E54" s="6">
        <f>SUM(C54:D54)</f>
        <v>2</v>
      </c>
      <c r="G54" s="3" t="s">
        <v>32</v>
      </c>
      <c r="H54" s="24">
        <f>D55/(C55+D55)</f>
        <v>1</v>
      </c>
      <c r="I54" s="2"/>
      <c r="J54" s="3" t="s">
        <v>4</v>
      </c>
      <c r="K54" s="24">
        <f>D54/(C54+D54)</f>
        <v>1</v>
      </c>
      <c r="M54" s="34" t="s">
        <v>58</v>
      </c>
      <c r="S54" t="s">
        <v>44</v>
      </c>
      <c r="U54">
        <v>1711</v>
      </c>
      <c r="W54" s="49" t="s">
        <v>30</v>
      </c>
      <c r="X54" s="7" t="s">
        <v>28</v>
      </c>
      <c r="Y54" s="2">
        <v>322</v>
      </c>
      <c r="Z54" s="2">
        <v>0</v>
      </c>
      <c r="AA54" s="6">
        <f>SUM(Y54:Z54)</f>
        <v>322</v>
      </c>
      <c r="AC54" s="3" t="s">
        <v>32</v>
      </c>
      <c r="AD54" s="24">
        <f>Z55/(Y55+Z55)</f>
        <v>1</v>
      </c>
      <c r="AE54" s="2"/>
      <c r="AF54" s="3" t="s">
        <v>4</v>
      </c>
      <c r="AG54" s="24">
        <f>Z54/(Y54+Z54)</f>
        <v>0</v>
      </c>
    </row>
    <row r="55" spans="1:33" x14ac:dyDescent="0.2">
      <c r="A55" s="49"/>
      <c r="B55" s="7" t="s">
        <v>1</v>
      </c>
      <c r="C55" s="2">
        <f>SUM(fuzzy_3_subset!R:R)</f>
        <v>0</v>
      </c>
      <c r="D55" s="2">
        <f>SUM(fuzzy_3_subset!Q:Q)</f>
        <v>1663</v>
      </c>
      <c r="E55" s="6">
        <f>SUM(C55:D55)</f>
        <v>1663</v>
      </c>
      <c r="G55" s="2"/>
      <c r="H55" s="25"/>
      <c r="I55" s="2"/>
      <c r="J55" s="2"/>
      <c r="K55" s="28"/>
      <c r="M55" s="34" t="s">
        <v>1502</v>
      </c>
      <c r="S55" t="s">
        <v>43</v>
      </c>
      <c r="U55">
        <v>7</v>
      </c>
      <c r="W55" s="49"/>
      <c r="X55" s="7" t="s">
        <v>29</v>
      </c>
      <c r="Y55" s="2">
        <v>0</v>
      </c>
      <c r="Z55" s="2">
        <f>Z58-Y54-Y55-Z54</f>
        <v>4992698</v>
      </c>
      <c r="AA55" s="6">
        <f>SUM(Y55:Z55)</f>
        <v>4992698</v>
      </c>
      <c r="AC55" s="2"/>
      <c r="AD55" s="25"/>
      <c r="AE55" s="2"/>
      <c r="AF55" s="2"/>
      <c r="AG55" s="28"/>
    </row>
    <row r="56" spans="1:33" x14ac:dyDescent="0.2">
      <c r="B56" s="5"/>
      <c r="C56" s="6">
        <f>SUM(C54:C55)</f>
        <v>0</v>
      </c>
      <c r="D56" s="6">
        <f>SUM(D54:D55)</f>
        <v>1665</v>
      </c>
      <c r="E56" s="6">
        <f>SUM(C54:D55)</f>
        <v>1665</v>
      </c>
      <c r="G56" s="3" t="s">
        <v>2</v>
      </c>
      <c r="H56" s="24">
        <f>(C54+D55)/(E56)</f>
        <v>0.99879879879879885</v>
      </c>
      <c r="I56" s="2"/>
      <c r="J56" s="3" t="s">
        <v>5</v>
      </c>
      <c r="K56" s="25">
        <f>(K53+K54)/2</f>
        <v>0.5</v>
      </c>
      <c r="M56" s="34" t="s">
        <v>1510</v>
      </c>
      <c r="S56" s="9" t="s">
        <v>42</v>
      </c>
      <c r="T56" s="9"/>
      <c r="X56" s="5"/>
      <c r="Y56" s="6">
        <f>SUM(Y54:Y55)</f>
        <v>322</v>
      </c>
      <c r="Z56" s="6">
        <f>SUM(Z54:Z55)</f>
        <v>4992698</v>
      </c>
      <c r="AA56" s="6">
        <f>SUM(Y54:Z55)</f>
        <v>4993020</v>
      </c>
      <c r="AC56" s="3" t="s">
        <v>2</v>
      </c>
      <c r="AD56" s="24">
        <f>(Y54+Z55)/(AA56)</f>
        <v>1</v>
      </c>
      <c r="AE56" s="2"/>
      <c r="AF56" s="3" t="s">
        <v>5</v>
      </c>
      <c r="AG56" s="25">
        <f>(AG53+AG54)/2</f>
        <v>0</v>
      </c>
    </row>
    <row r="57" spans="1:33" ht="16" customHeight="1" x14ac:dyDescent="0.2">
      <c r="G57" s="3" t="s">
        <v>33</v>
      </c>
      <c r="H57" s="24" t="e">
        <f>(C54)/(C54+C55)</f>
        <v>#DIV/0!</v>
      </c>
      <c r="M57" s="34" t="s">
        <v>1503</v>
      </c>
      <c r="S57" s="53" t="s">
        <v>41</v>
      </c>
      <c r="T57" s="53"/>
      <c r="AC57" s="3" t="s">
        <v>33</v>
      </c>
      <c r="AD57" s="24">
        <f>(Y54)/(Y54+Y55)</f>
        <v>1</v>
      </c>
      <c r="AG57" s="27"/>
    </row>
    <row r="58" spans="1:33" x14ac:dyDescent="0.2">
      <c r="M58" s="34" t="s">
        <v>1504</v>
      </c>
      <c r="S58" t="s">
        <v>14</v>
      </c>
      <c r="U58" s="10"/>
      <c r="Y58" t="s">
        <v>50</v>
      </c>
      <c r="Z58">
        <v>4993020</v>
      </c>
      <c r="AD58" s="23"/>
      <c r="AG58" s="27"/>
    </row>
    <row r="59" spans="1:33" x14ac:dyDescent="0.2">
      <c r="M59" s="34" t="s">
        <v>1500</v>
      </c>
      <c r="S59" t="s">
        <v>40</v>
      </c>
      <c r="U59" s="21"/>
      <c r="Z59">
        <v>68761</v>
      </c>
      <c r="AD59" s="23"/>
      <c r="AG59" s="27"/>
    </row>
    <row r="60" spans="1:33" x14ac:dyDescent="0.2">
      <c r="M60" s="34" t="s">
        <v>1505</v>
      </c>
      <c r="U60" s="21"/>
      <c r="AD60" s="23"/>
      <c r="AG60" s="27"/>
    </row>
    <row r="61" spans="1:33" x14ac:dyDescent="0.2">
      <c r="M61" s="34"/>
      <c r="U61" s="21"/>
      <c r="AD61" s="23"/>
      <c r="AG61" s="27"/>
    </row>
    <row r="62" spans="1:33" x14ac:dyDescent="0.2">
      <c r="M62" s="34"/>
      <c r="U62" s="21"/>
      <c r="AD62" s="23"/>
      <c r="AG62" s="27"/>
    </row>
    <row r="63" spans="1:33" x14ac:dyDescent="0.2">
      <c r="M63" s="34"/>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1" t="s">
        <v>48</v>
      </c>
      <c r="B73" s="51"/>
      <c r="C73" s="51"/>
      <c r="D73" s="51"/>
      <c r="E73" s="51"/>
      <c r="F73" s="51"/>
      <c r="G73" s="51"/>
      <c r="H73" s="51"/>
      <c r="I73" s="51"/>
      <c r="J73" s="51"/>
      <c r="K73" s="51"/>
      <c r="M73" s="50" t="s">
        <v>12</v>
      </c>
      <c r="N73" s="50"/>
      <c r="O73" s="50"/>
      <c r="P73" s="50"/>
      <c r="Q73" s="50"/>
      <c r="W73" s="51" t="s">
        <v>49</v>
      </c>
      <c r="X73" s="51"/>
      <c r="Y73" s="51"/>
      <c r="Z73" s="51"/>
      <c r="AA73" s="51"/>
      <c r="AB73" s="51"/>
      <c r="AC73" s="51"/>
      <c r="AD73" s="51"/>
      <c r="AE73" s="51"/>
      <c r="AF73" s="51"/>
      <c r="AG73" s="51"/>
    </row>
    <row r="74" spans="1:33" x14ac:dyDescent="0.2">
      <c r="C74" s="52" t="s">
        <v>27</v>
      </c>
      <c r="D74" s="52"/>
      <c r="M74" s="50"/>
      <c r="N74" s="50"/>
      <c r="O74" s="50"/>
      <c r="P74" s="50"/>
      <c r="Q74" s="50"/>
      <c r="S74" s="8" t="s">
        <v>13</v>
      </c>
      <c r="T74" s="8"/>
      <c r="U74" s="8"/>
      <c r="Y74" s="52" t="s">
        <v>27</v>
      </c>
      <c r="Z74" s="52"/>
      <c r="AD74" s="23"/>
      <c r="AG74" s="27"/>
    </row>
    <row r="75" spans="1:33" x14ac:dyDescent="0.2">
      <c r="B75" s="2"/>
      <c r="C75" s="7" t="s">
        <v>0</v>
      </c>
      <c r="D75" s="7" t="s">
        <v>1</v>
      </c>
      <c r="E75" s="2"/>
      <c r="G75" s="3" t="s">
        <v>31</v>
      </c>
      <c r="H75" s="24">
        <f>C76/(C76+D76)</f>
        <v>0</v>
      </c>
      <c r="I75" s="2"/>
      <c r="J75" s="3" t="s">
        <v>3</v>
      </c>
      <c r="K75" s="24">
        <f>C77/(C77+D77)</f>
        <v>0</v>
      </c>
      <c r="S75" t="s">
        <v>45</v>
      </c>
      <c r="U75" s="46">
        <v>9407</v>
      </c>
      <c r="X75" s="2"/>
      <c r="Y75" s="7" t="s">
        <v>28</v>
      </c>
      <c r="Z75" s="7" t="s">
        <v>29</v>
      </c>
      <c r="AA75" s="2"/>
      <c r="AC75" s="3" t="s">
        <v>31</v>
      </c>
      <c r="AD75" s="24">
        <f>Y76/(Y76+Z76)</f>
        <v>1</v>
      </c>
      <c r="AE75" s="2"/>
      <c r="AF75" s="3" t="s">
        <v>3</v>
      </c>
      <c r="AG75" s="24">
        <f>Y77/(Y77+Z77)</f>
        <v>0</v>
      </c>
    </row>
    <row r="76" spans="1:33" x14ac:dyDescent="0.2">
      <c r="A76" s="49" t="s">
        <v>30</v>
      </c>
      <c r="B76" s="7" t="s">
        <v>0</v>
      </c>
      <c r="C76" s="2">
        <f>SUM(fuzzy_3_subset!U:U)</f>
        <v>0</v>
      </c>
      <c r="D76" s="2">
        <f>SUM(fuzzy_3_subset!X:X)</f>
        <v>2</v>
      </c>
      <c r="E76" s="6">
        <f>SUM(C76:D76)</f>
        <v>2</v>
      </c>
      <c r="G76" s="3" t="s">
        <v>32</v>
      </c>
      <c r="H76" s="24">
        <f>D77/(C77+D77)</f>
        <v>1</v>
      </c>
      <c r="I76" s="2"/>
      <c r="J76" s="3" t="s">
        <v>4</v>
      </c>
      <c r="K76" s="24">
        <f>D76/(C76+D76)</f>
        <v>1</v>
      </c>
      <c r="M76" s="34" t="s">
        <v>58</v>
      </c>
      <c r="S76" t="s">
        <v>44</v>
      </c>
      <c r="U76" s="46">
        <v>1711</v>
      </c>
      <c r="W76" s="49" t="s">
        <v>30</v>
      </c>
      <c r="X76" s="7" t="s">
        <v>28</v>
      </c>
      <c r="Y76" s="2">
        <v>311</v>
      </c>
      <c r="Z76" s="2">
        <v>0</v>
      </c>
      <c r="AA76" s="6">
        <f>SUM(Y76:Z76)</f>
        <v>311</v>
      </c>
      <c r="AC76" s="3" t="s">
        <v>32</v>
      </c>
      <c r="AD76" s="24">
        <f>Z77/(Y77+Z77)</f>
        <v>1</v>
      </c>
      <c r="AE76" s="2"/>
      <c r="AF76" s="3" t="s">
        <v>4</v>
      </c>
      <c r="AG76" s="24">
        <f>Z76/(Y76+Z76)</f>
        <v>0</v>
      </c>
    </row>
    <row r="77" spans="1:33" x14ac:dyDescent="0.2">
      <c r="A77" s="49"/>
      <c r="B77" s="7" t="s">
        <v>1</v>
      </c>
      <c r="C77" s="2">
        <f>SUM(fuzzy_3_subset!W:W)</f>
        <v>0</v>
      </c>
      <c r="D77" s="2">
        <f>SUM(fuzzy_3_subset!V:V)</f>
        <v>1663</v>
      </c>
      <c r="E77" s="6">
        <f>SUM(C77:D77)</f>
        <v>1663</v>
      </c>
      <c r="G77" s="2"/>
      <c r="H77" s="25"/>
      <c r="I77" s="2"/>
      <c r="J77" s="2"/>
      <c r="K77" s="28"/>
      <c r="M77" s="34" t="s">
        <v>1502</v>
      </c>
      <c r="S77" t="s">
        <v>43</v>
      </c>
      <c r="U77" s="46">
        <v>7</v>
      </c>
      <c r="W77" s="49"/>
      <c r="X77" s="7" t="s">
        <v>29</v>
      </c>
      <c r="Y77" s="2">
        <v>0</v>
      </c>
      <c r="Z77" s="2">
        <f>Z80-Y76-Y77-Z76</f>
        <v>4992709</v>
      </c>
      <c r="AA77" s="6">
        <f>SUM(Y77:Z77)</f>
        <v>4992709</v>
      </c>
      <c r="AC77" s="2"/>
      <c r="AD77" s="25"/>
      <c r="AE77" s="2"/>
      <c r="AF77" s="2"/>
      <c r="AG77" s="28"/>
    </row>
    <row r="78" spans="1:33" x14ac:dyDescent="0.2">
      <c r="B78" s="5"/>
      <c r="C78" s="6">
        <f>SUM(C76:C77)</f>
        <v>0</v>
      </c>
      <c r="D78" s="6">
        <f>SUM(D76:D77)</f>
        <v>1665</v>
      </c>
      <c r="E78" s="6">
        <f>SUM(C76:D77)</f>
        <v>1665</v>
      </c>
      <c r="G78" s="3" t="s">
        <v>2</v>
      </c>
      <c r="H78" s="24">
        <f>(C76+D77)/(E78)</f>
        <v>0.99879879879879885</v>
      </c>
      <c r="I78" s="2"/>
      <c r="J78" s="3" t="s">
        <v>5</v>
      </c>
      <c r="K78" s="25">
        <f>(K75+K76)/2</f>
        <v>0.5</v>
      </c>
      <c r="M78" s="34" t="s">
        <v>1510</v>
      </c>
      <c r="S78" s="9" t="s">
        <v>42</v>
      </c>
      <c r="T78" s="9"/>
      <c r="U78" s="46"/>
      <c r="X78" s="5"/>
      <c r="Y78" s="6">
        <f>SUM(Y76:Y77)</f>
        <v>311</v>
      </c>
      <c r="Z78" s="6">
        <f>SUM(Z76:Z77)</f>
        <v>4992709</v>
      </c>
      <c r="AA78" s="6">
        <f>SUM(Y76:Z77)</f>
        <v>4993020</v>
      </c>
      <c r="AC78" s="3" t="s">
        <v>2</v>
      </c>
      <c r="AD78" s="24">
        <f>(Y76+Z77)/(AA78)</f>
        <v>1</v>
      </c>
      <c r="AE78" s="2"/>
      <c r="AF78" s="3" t="s">
        <v>5</v>
      </c>
      <c r="AG78" s="25">
        <f>(AG75+AG76)/2</f>
        <v>0</v>
      </c>
    </row>
    <row r="79" spans="1:33" ht="16" customHeight="1" x14ac:dyDescent="0.2">
      <c r="G79" s="3" t="s">
        <v>33</v>
      </c>
      <c r="H79" s="24" t="e">
        <f>(C76)/(C76+C77)</f>
        <v>#DIV/0!</v>
      </c>
      <c r="M79" s="34" t="s">
        <v>1503</v>
      </c>
      <c r="S79" s="53" t="s">
        <v>41</v>
      </c>
      <c r="T79" s="53"/>
      <c r="U79" s="46"/>
      <c r="AC79" s="3" t="s">
        <v>33</v>
      </c>
      <c r="AD79" s="24">
        <f>(Y76)/(Y76+Y77)</f>
        <v>1</v>
      </c>
      <c r="AG79" s="27"/>
    </row>
    <row r="80" spans="1:33" x14ac:dyDescent="0.2">
      <c r="M80" s="34" t="s">
        <v>1504</v>
      </c>
      <c r="S80" t="s">
        <v>14</v>
      </c>
      <c r="U80" s="47"/>
      <c r="Y80" t="s">
        <v>50</v>
      </c>
      <c r="Z80">
        <v>4993020</v>
      </c>
      <c r="AD80" s="23"/>
      <c r="AG80" s="27"/>
    </row>
    <row r="81" spans="13:33" x14ac:dyDescent="0.2">
      <c r="M81" s="34" t="s">
        <v>1500</v>
      </c>
      <c r="S81" t="s">
        <v>40</v>
      </c>
      <c r="U81" s="46"/>
      <c r="Z81">
        <v>68761</v>
      </c>
      <c r="AD81" s="23"/>
      <c r="AG81" s="27"/>
    </row>
    <row r="82" spans="13:33" x14ac:dyDescent="0.2">
      <c r="M82" s="34" t="s">
        <v>1505</v>
      </c>
      <c r="U82" s="21"/>
      <c r="AD82" s="23"/>
      <c r="AG82" s="27"/>
    </row>
    <row r="83" spans="13:33" x14ac:dyDescent="0.2">
      <c r="M83" s="34"/>
      <c r="U83" s="21"/>
      <c r="AD83" s="23"/>
      <c r="AG83" s="27"/>
    </row>
    <row r="84" spans="13:33" x14ac:dyDescent="0.2">
      <c r="M84" s="34"/>
      <c r="U84" s="21"/>
      <c r="AD84" s="23"/>
      <c r="AG84" s="27"/>
    </row>
    <row r="85" spans="13:33" x14ac:dyDescent="0.2">
      <c r="M85" s="34"/>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workbookViewId="0">
      <selection activeCell="F4" sqref="F4"/>
    </sheetView>
  </sheetViews>
  <sheetFormatPr baseColWidth="10" defaultRowHeight="16" x14ac:dyDescent="0.2"/>
  <sheetData>
    <row r="1" spans="1:12" ht="17" thickBot="1" x14ac:dyDescent="0.25">
      <c r="H1" t="s">
        <v>1496</v>
      </c>
    </row>
    <row r="2" spans="1:12" ht="17" thickBot="1" x14ac:dyDescent="0.25">
      <c r="B2" s="54">
        <v>1</v>
      </c>
      <c r="C2" s="55">
        <v>2</v>
      </c>
      <c r="D2" s="55">
        <v>3</v>
      </c>
      <c r="E2" s="55">
        <v>4</v>
      </c>
      <c r="F2" s="55">
        <v>5</v>
      </c>
      <c r="G2" s="56">
        <v>6</v>
      </c>
      <c r="H2" s="40"/>
    </row>
    <row r="3" spans="1:12" x14ac:dyDescent="0.2">
      <c r="A3" s="43" t="s">
        <v>1495</v>
      </c>
      <c r="B3" s="41">
        <v>14</v>
      </c>
      <c r="C3" s="42">
        <v>2</v>
      </c>
      <c r="D3" s="42">
        <v>5</v>
      </c>
      <c r="E3" s="42">
        <v>15</v>
      </c>
      <c r="F3" s="42">
        <v>116</v>
      </c>
      <c r="G3" s="42">
        <v>4560</v>
      </c>
      <c r="H3" s="14">
        <f>SUM(B3:G3)</f>
        <v>4712</v>
      </c>
    </row>
    <row r="4" spans="1:12" x14ac:dyDescent="0.2">
      <c r="A4" s="44" t="s">
        <v>1497</v>
      </c>
      <c r="B4" s="36">
        <v>32</v>
      </c>
      <c r="C4" s="2">
        <v>5</v>
      </c>
      <c r="D4" s="2">
        <v>5</v>
      </c>
      <c r="E4" s="2">
        <v>17</v>
      </c>
      <c r="F4" s="2"/>
      <c r="G4" s="2"/>
      <c r="H4" s="12">
        <f>SUM(B4:G4)</f>
        <v>59</v>
      </c>
    </row>
    <row r="5" spans="1:12" x14ac:dyDescent="0.2">
      <c r="A5" s="44" t="s">
        <v>1498</v>
      </c>
      <c r="B5" s="36"/>
      <c r="C5" s="2"/>
      <c r="D5" s="2"/>
      <c r="E5" s="2"/>
      <c r="F5" s="2"/>
      <c r="G5" s="2"/>
      <c r="H5" s="12">
        <f>SUM(B5:G5)</f>
        <v>0</v>
      </c>
    </row>
    <row r="6" spans="1:12" ht="17" thickBot="1" x14ac:dyDescent="0.25">
      <c r="A6" s="45" t="s">
        <v>1499</v>
      </c>
      <c r="B6" s="37"/>
      <c r="C6" s="38"/>
      <c r="D6" s="38"/>
      <c r="E6" s="38"/>
      <c r="F6" s="38"/>
      <c r="G6" s="38"/>
      <c r="H6" s="39">
        <f>SUM(B6:G6)</f>
        <v>0</v>
      </c>
    </row>
    <row r="7" spans="1:12" x14ac:dyDescent="0.2">
      <c r="L7" s="58"/>
    </row>
    <row r="8" spans="1:12" x14ac:dyDescent="0.2">
      <c r="L8" s="58"/>
    </row>
    <row r="9" spans="1:12" x14ac:dyDescent="0.2">
      <c r="L9" s="58"/>
    </row>
    <row r="10" spans="1:12" x14ac:dyDescent="0.2">
      <c r="L10" s="5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topLeftCell="A49" workbookViewId="0">
      <selection activeCell="H36" sqref="H36"/>
    </sheetView>
  </sheetViews>
  <sheetFormatPr baseColWidth="10" defaultRowHeight="16" x14ac:dyDescent="0.2"/>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1" t="s">
        <v>48</v>
      </c>
      <c r="B7" s="51"/>
      <c r="C7" s="51"/>
      <c r="D7" s="51"/>
      <c r="E7" s="51"/>
      <c r="F7" s="51"/>
      <c r="G7" s="51"/>
      <c r="H7" s="51"/>
      <c r="I7" s="51"/>
      <c r="J7" s="51"/>
      <c r="K7" s="51"/>
      <c r="M7" s="50" t="s">
        <v>54</v>
      </c>
      <c r="N7" s="50"/>
      <c r="O7" s="50"/>
      <c r="P7" s="50"/>
      <c r="Q7" s="50"/>
    </row>
    <row r="8" spans="1:21" ht="16" customHeight="1" x14ac:dyDescent="0.2">
      <c r="C8" s="52" t="s">
        <v>27</v>
      </c>
      <c r="D8" s="52"/>
      <c r="H8" s="23"/>
      <c r="K8" s="27"/>
      <c r="M8" s="50"/>
      <c r="N8" s="50"/>
      <c r="O8" s="50"/>
      <c r="P8" s="50"/>
      <c r="Q8" s="50"/>
      <c r="S8" s="8" t="s">
        <v>13</v>
      </c>
      <c r="T8" s="8"/>
      <c r="U8" s="8"/>
    </row>
    <row r="9" spans="1:21" x14ac:dyDescent="0.2">
      <c r="B9" s="2"/>
      <c r="C9" s="7" t="s">
        <v>28</v>
      </c>
      <c r="D9" s="7" t="s">
        <v>29</v>
      </c>
      <c r="E9" s="2"/>
      <c r="G9" s="3" t="s">
        <v>31</v>
      </c>
      <c r="H9" s="24">
        <f>C10/(C10+D10)</f>
        <v>1</v>
      </c>
      <c r="I9" s="2"/>
      <c r="J9" s="3" t="s">
        <v>3</v>
      </c>
      <c r="K9" s="24">
        <f>C11/(C11+D11)</f>
        <v>1.141826923076923E-2</v>
      </c>
      <c r="S9" t="s">
        <v>44</v>
      </c>
      <c r="U9">
        <v>1771</v>
      </c>
    </row>
    <row r="10" spans="1:21" x14ac:dyDescent="0.2">
      <c r="A10" s="49" t="s">
        <v>30</v>
      </c>
      <c r="B10" s="7" t="s">
        <v>28</v>
      </c>
      <c r="C10" s="2">
        <v>1</v>
      </c>
      <c r="D10" s="2">
        <v>0</v>
      </c>
      <c r="E10" s="6">
        <f>SUM(C10:D10)</f>
        <v>1</v>
      </c>
      <c r="G10" s="3" t="s">
        <v>32</v>
      </c>
      <c r="H10" s="24">
        <f>D11/(C11+D11)</f>
        <v>0.98858173076923073</v>
      </c>
      <c r="I10" s="2"/>
      <c r="J10" s="3" t="s">
        <v>4</v>
      </c>
      <c r="K10" s="24">
        <f>D10/(C10+D10)</f>
        <v>0</v>
      </c>
      <c r="M10" s="57" t="s">
        <v>1506</v>
      </c>
      <c r="S10" t="s">
        <v>43</v>
      </c>
      <c r="U10">
        <v>6</v>
      </c>
    </row>
    <row r="11" spans="1:21" x14ac:dyDescent="0.2">
      <c r="A11" s="49"/>
      <c r="B11" s="7" t="s">
        <v>29</v>
      </c>
      <c r="C11" s="2">
        <v>19</v>
      </c>
      <c r="D11" s="2">
        <f>1665-C10-C11-D10</f>
        <v>1645</v>
      </c>
      <c r="E11" s="6">
        <f>SUM(C11:D11)</f>
        <v>1664</v>
      </c>
      <c r="G11" s="2"/>
      <c r="H11" s="25"/>
      <c r="I11" s="2"/>
      <c r="J11" s="2"/>
      <c r="K11" s="28"/>
      <c r="M11" s="57" t="s">
        <v>1507</v>
      </c>
      <c r="S11" t="s">
        <v>14</v>
      </c>
      <c r="U11" s="10">
        <v>20</v>
      </c>
    </row>
    <row r="12" spans="1:21" x14ac:dyDescent="0.2">
      <c r="B12" s="5"/>
      <c r="C12" s="6">
        <f>SUM(C10:C11)</f>
        <v>20</v>
      </c>
      <c r="D12" s="6">
        <f>SUM(D10:D11)</f>
        <v>1645</v>
      </c>
      <c r="E12" s="6">
        <f>SUM(C10:D11)</f>
        <v>1665</v>
      </c>
      <c r="G12" s="3" t="s">
        <v>2</v>
      </c>
      <c r="H12" s="24">
        <f>(C10+D11)/(E12)</f>
        <v>0.98858858858858856</v>
      </c>
      <c r="I12" s="2"/>
      <c r="J12" s="3" t="s">
        <v>5</v>
      </c>
      <c r="K12" s="25">
        <f>(K9+K10)/2</f>
        <v>5.7091346153846151E-3</v>
      </c>
      <c r="M12" s="57" t="s">
        <v>1508</v>
      </c>
      <c r="S12" s="9"/>
      <c r="T12" s="9"/>
    </row>
    <row r="13" spans="1:21" ht="16" customHeight="1" x14ac:dyDescent="0.2">
      <c r="G13" s="3" t="s">
        <v>33</v>
      </c>
      <c r="H13" s="24">
        <f>(C10)/(C10+C11)</f>
        <v>0.05</v>
      </c>
      <c r="K13" s="27"/>
      <c r="M13" s="57" t="s">
        <v>1501</v>
      </c>
      <c r="S13" s="53"/>
      <c r="T13" s="53"/>
    </row>
    <row r="14" spans="1:21" x14ac:dyDescent="0.2">
      <c r="H14" s="23"/>
      <c r="K14" s="27"/>
      <c r="M14" s="57" t="s">
        <v>1509</v>
      </c>
    </row>
    <row r="15" spans="1:21" x14ac:dyDescent="0.2">
      <c r="H15" s="23"/>
      <c r="K15" s="27"/>
      <c r="M15" s="1">
        <v>2016</v>
      </c>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1" t="s">
        <v>48</v>
      </c>
      <c r="B30" s="51"/>
      <c r="C30" s="51"/>
      <c r="D30" s="51"/>
      <c r="E30" s="51"/>
      <c r="F30" s="51"/>
      <c r="G30" s="51"/>
      <c r="H30" s="51"/>
      <c r="I30" s="51"/>
      <c r="J30" s="51"/>
      <c r="K30" s="51"/>
      <c r="M30" s="50" t="s">
        <v>54</v>
      </c>
      <c r="N30" s="50"/>
      <c r="O30" s="50"/>
      <c r="P30" s="50"/>
      <c r="Q30" s="50"/>
    </row>
    <row r="31" spans="1:21" ht="16" customHeight="1" x14ac:dyDescent="0.2">
      <c r="C31" s="52" t="s">
        <v>27</v>
      </c>
      <c r="D31" s="52"/>
      <c r="H31" s="23"/>
      <c r="K31" s="27"/>
      <c r="M31" s="50"/>
      <c r="N31" s="50"/>
      <c r="O31" s="50"/>
      <c r="P31" s="50"/>
      <c r="Q31" s="50"/>
      <c r="S31" s="8" t="s">
        <v>13</v>
      </c>
      <c r="T31" s="8"/>
      <c r="U31" s="8"/>
    </row>
    <row r="32" spans="1:21" x14ac:dyDescent="0.2">
      <c r="B32" s="2"/>
      <c r="C32" s="7" t="s">
        <v>28</v>
      </c>
      <c r="D32" s="7" t="s">
        <v>29</v>
      </c>
      <c r="E32" s="2"/>
      <c r="G32" s="3" t="s">
        <v>31</v>
      </c>
      <c r="H32" s="24">
        <f>C33/(C33+D33)</f>
        <v>1</v>
      </c>
      <c r="I32" s="2"/>
      <c r="J32" s="3" t="s">
        <v>3</v>
      </c>
      <c r="K32" s="24">
        <f>C34/(C34+D34)</f>
        <v>1.0823812387251955E-2</v>
      </c>
      <c r="S32" t="s">
        <v>44</v>
      </c>
      <c r="U32">
        <v>1771</v>
      </c>
    </row>
    <row r="33" spans="1:21" x14ac:dyDescent="0.2">
      <c r="A33" s="49" t="s">
        <v>30</v>
      </c>
      <c r="B33" s="7" t="s">
        <v>28</v>
      </c>
      <c r="C33" s="2">
        <v>2</v>
      </c>
      <c r="D33" s="2">
        <v>0</v>
      </c>
      <c r="E33" s="6">
        <f>SUM(C33:D33)</f>
        <v>2</v>
      </c>
      <c r="G33" s="3" t="s">
        <v>32</v>
      </c>
      <c r="H33" s="24">
        <f>D34/(C34+D34)</f>
        <v>0.98917618761274806</v>
      </c>
      <c r="I33" s="2"/>
      <c r="J33" s="3" t="s">
        <v>4</v>
      </c>
      <c r="K33" s="24">
        <f>D33/(C33+D33)</f>
        <v>0</v>
      </c>
      <c r="M33" s="1" t="s">
        <v>51</v>
      </c>
      <c r="S33" t="s">
        <v>43</v>
      </c>
      <c r="U33">
        <v>8</v>
      </c>
    </row>
    <row r="34" spans="1:21" x14ac:dyDescent="0.2">
      <c r="A34" s="49"/>
      <c r="B34" s="7" t="s">
        <v>29</v>
      </c>
      <c r="C34" s="2">
        <v>18</v>
      </c>
      <c r="D34" s="2">
        <f>1665-C33-C34-D33</f>
        <v>1645</v>
      </c>
      <c r="E34" s="6">
        <f>SUM(C34:D34)</f>
        <v>1663</v>
      </c>
      <c r="G34" s="2"/>
      <c r="H34" s="25"/>
      <c r="I34" s="2"/>
      <c r="J34" s="2"/>
      <c r="K34" s="28"/>
      <c r="M34" s="1" t="s">
        <v>1494</v>
      </c>
      <c r="S34" t="s">
        <v>14</v>
      </c>
      <c r="U34" s="10">
        <v>20</v>
      </c>
    </row>
    <row r="35" spans="1:21" x14ac:dyDescent="0.2">
      <c r="B35" s="5"/>
      <c r="C35" s="6">
        <f>SUM(C33:C34)</f>
        <v>20</v>
      </c>
      <c r="D35" s="6">
        <f>SUM(D33:D34)</f>
        <v>1645</v>
      </c>
      <c r="E35" s="6">
        <f>SUM(C33:D34)</f>
        <v>1665</v>
      </c>
      <c r="G35" s="3" t="s">
        <v>2</v>
      </c>
      <c r="H35" s="24">
        <f>(C33+D34)/(E35)</f>
        <v>0.98918918918918919</v>
      </c>
      <c r="I35" s="2"/>
      <c r="J35" s="3" t="s">
        <v>5</v>
      </c>
      <c r="K35" s="25">
        <f>(K32+K33)/2</f>
        <v>5.4119061936259774E-3</v>
      </c>
      <c r="M35" s="57" t="s">
        <v>1506</v>
      </c>
      <c r="S35" s="9"/>
      <c r="T35" s="9"/>
    </row>
    <row r="36" spans="1:21" ht="16" customHeight="1" x14ac:dyDescent="0.2">
      <c r="G36" s="3" t="s">
        <v>33</v>
      </c>
      <c r="H36" s="24">
        <f>(C33)/(C33+C34)</f>
        <v>0.1</v>
      </c>
      <c r="K36" s="27"/>
      <c r="M36" s="57" t="s">
        <v>1507</v>
      </c>
      <c r="S36" s="53"/>
      <c r="T36" s="53"/>
    </row>
    <row r="37" spans="1:21" x14ac:dyDescent="0.2">
      <c r="H37" s="23"/>
      <c r="K37" s="27"/>
      <c r="M37" s="57" t="s">
        <v>1508</v>
      </c>
    </row>
    <row r="38" spans="1:21" x14ac:dyDescent="0.2">
      <c r="H38" s="23"/>
      <c r="K38" s="27"/>
      <c r="M38" s="57" t="s">
        <v>1501</v>
      </c>
      <c r="U38" s="21"/>
    </row>
    <row r="39" spans="1:21" x14ac:dyDescent="0.2">
      <c r="M39" s="57" t="s">
        <v>1509</v>
      </c>
    </row>
    <row r="40" spans="1:21" x14ac:dyDescent="0.2">
      <c r="M40" s="1">
        <v>2016</v>
      </c>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1" t="s">
        <v>48</v>
      </c>
      <c r="B54" s="51"/>
      <c r="C54" s="51"/>
      <c r="D54" s="51"/>
      <c r="E54" s="51"/>
      <c r="F54" s="51"/>
      <c r="G54" s="51"/>
      <c r="H54" s="51"/>
      <c r="I54" s="51"/>
      <c r="J54" s="51"/>
      <c r="K54" s="51"/>
      <c r="M54" s="50" t="s">
        <v>54</v>
      </c>
      <c r="N54" s="50"/>
      <c r="O54" s="50"/>
      <c r="P54" s="50"/>
      <c r="Q54" s="50"/>
    </row>
    <row r="55" spans="1:21" ht="16" customHeight="1" x14ac:dyDescent="0.2">
      <c r="C55" s="52" t="s">
        <v>27</v>
      </c>
      <c r="D55" s="52"/>
      <c r="H55" s="23"/>
      <c r="K55" s="27"/>
      <c r="M55" s="50"/>
      <c r="N55" s="50"/>
      <c r="O55" s="50"/>
      <c r="P55" s="50"/>
      <c r="Q55" s="50"/>
      <c r="S55" s="8" t="s">
        <v>13</v>
      </c>
      <c r="T55" s="8"/>
      <c r="U55" s="8"/>
    </row>
    <row r="56" spans="1:21" x14ac:dyDescent="0.2">
      <c r="B56" s="2"/>
      <c r="C56" s="7" t="s">
        <v>28</v>
      </c>
      <c r="D56" s="7" t="s">
        <v>29</v>
      </c>
      <c r="E56" s="2"/>
      <c r="G56" s="3" t="s">
        <v>31</v>
      </c>
      <c r="H56" s="24">
        <f>C57/(C57+D57)</f>
        <v>1</v>
      </c>
      <c r="I56" s="2"/>
      <c r="J56" s="3" t="s">
        <v>3</v>
      </c>
      <c r="K56" s="24">
        <f>C58/(C58+D58)</f>
        <v>7.2158749248346366E-3</v>
      </c>
      <c r="S56" t="s">
        <v>44</v>
      </c>
      <c r="U56">
        <v>2300</v>
      </c>
    </row>
    <row r="57" spans="1:21" x14ac:dyDescent="0.2">
      <c r="A57" s="49" t="s">
        <v>30</v>
      </c>
      <c r="B57" s="7" t="s">
        <v>28</v>
      </c>
      <c r="C57" s="2">
        <v>2</v>
      </c>
      <c r="D57" s="2">
        <v>0</v>
      </c>
      <c r="E57" s="6">
        <f>SUM(C57:D57)</f>
        <v>2</v>
      </c>
      <c r="G57" s="3" t="s">
        <v>32</v>
      </c>
      <c r="H57" s="24">
        <f>D58/(C58+D58)</f>
        <v>0.99278412507516534</v>
      </c>
      <c r="I57" s="2"/>
      <c r="J57" s="3" t="s">
        <v>4</v>
      </c>
      <c r="K57" s="24">
        <f>D57/(C57+D57)</f>
        <v>0</v>
      </c>
      <c r="M57" s="57" t="s">
        <v>1506</v>
      </c>
      <c r="S57" t="s">
        <v>43</v>
      </c>
      <c r="U57">
        <f>COUNTA(M57:Q66)</f>
        <v>6</v>
      </c>
    </row>
    <row r="58" spans="1:21" x14ac:dyDescent="0.2">
      <c r="A58" s="49"/>
      <c r="B58" s="7" t="s">
        <v>29</v>
      </c>
      <c r="C58" s="2">
        <v>12</v>
      </c>
      <c r="D58" s="2">
        <f>1665-C57-C58-D57</f>
        <v>1651</v>
      </c>
      <c r="E58" s="6">
        <f>SUM(C58:D58)</f>
        <v>1663</v>
      </c>
      <c r="G58" s="2"/>
      <c r="H58" s="25"/>
      <c r="I58" s="2"/>
      <c r="J58" s="2"/>
      <c r="K58" s="28"/>
      <c r="M58" s="57" t="s">
        <v>1507</v>
      </c>
      <c r="S58" t="s">
        <v>14</v>
      </c>
      <c r="U58" s="10">
        <v>37</v>
      </c>
    </row>
    <row r="59" spans="1:21" x14ac:dyDescent="0.2">
      <c r="B59" s="5"/>
      <c r="C59" s="6">
        <f>SUM(C57:C58)</f>
        <v>14</v>
      </c>
      <c r="D59" s="6">
        <f>SUM(D57:D58)</f>
        <v>1651</v>
      </c>
      <c r="E59" s="6">
        <f>SUM(C57:D58)</f>
        <v>1665</v>
      </c>
      <c r="G59" s="3" t="s">
        <v>2</v>
      </c>
      <c r="H59" s="24">
        <f>(C57+D58)/(E59)</f>
        <v>0.99279279279279276</v>
      </c>
      <c r="I59" s="2"/>
      <c r="J59" s="3" t="s">
        <v>5</v>
      </c>
      <c r="K59" s="25">
        <f>(K56+K57)/2</f>
        <v>3.6079374624173183E-3</v>
      </c>
      <c r="M59" s="57" t="s">
        <v>1508</v>
      </c>
      <c r="S59" s="9"/>
      <c r="T59" s="9"/>
    </row>
    <row r="60" spans="1:21" ht="16" customHeight="1" x14ac:dyDescent="0.2">
      <c r="G60" s="3" t="s">
        <v>33</v>
      </c>
      <c r="H60" s="24">
        <f>(C57)/(C57+C58)</f>
        <v>0.14285714285714285</v>
      </c>
      <c r="K60" s="27"/>
      <c r="M60" s="57" t="s">
        <v>1501</v>
      </c>
      <c r="S60" s="53"/>
      <c r="T60" s="53"/>
    </row>
    <row r="61" spans="1:21" x14ac:dyDescent="0.2">
      <c r="H61" s="23"/>
      <c r="K61" s="27"/>
      <c r="M61" s="57" t="s">
        <v>1509</v>
      </c>
    </row>
    <row r="62" spans="1:21" x14ac:dyDescent="0.2">
      <c r="H62" s="23"/>
      <c r="K62" s="27"/>
      <c r="M62" s="1">
        <v>2016</v>
      </c>
      <c r="U62" s="21"/>
    </row>
    <row r="63" spans="1:21" x14ac:dyDescent="0.2">
      <c r="M63" s="1"/>
    </row>
    <row r="64" spans="1:21" x14ac:dyDescent="0.2">
      <c r="A64" s="51" t="s">
        <v>49</v>
      </c>
      <c r="B64" s="51"/>
      <c r="C64" s="51"/>
      <c r="D64" s="51"/>
      <c r="E64" s="51"/>
      <c r="F64" s="51"/>
      <c r="G64" s="51"/>
      <c r="H64" s="51"/>
      <c r="I64" s="51"/>
      <c r="J64" s="51"/>
      <c r="K64" s="51"/>
      <c r="M64" s="1"/>
    </row>
    <row r="65" spans="1:11" x14ac:dyDescent="0.2">
      <c r="C65" s="52" t="s">
        <v>27</v>
      </c>
      <c r="D65" s="52"/>
      <c r="H65" s="23"/>
      <c r="K65" s="27"/>
    </row>
    <row r="66" spans="1:11" x14ac:dyDescent="0.2">
      <c r="B66" s="2"/>
      <c r="C66" s="7" t="s">
        <v>28</v>
      </c>
      <c r="D66" s="7" t="s">
        <v>29</v>
      </c>
      <c r="E66" s="2"/>
      <c r="G66" s="3" t="s">
        <v>31</v>
      </c>
      <c r="H66" s="24">
        <f>C67/(C67+D67)</f>
        <v>0</v>
      </c>
      <c r="I66" s="2"/>
      <c r="J66" s="3" t="s">
        <v>3</v>
      </c>
      <c r="K66" s="24">
        <f>C68/(C68+D68)</f>
        <v>2.1647927129746832E-4</v>
      </c>
    </row>
    <row r="67" spans="1:11" x14ac:dyDescent="0.2">
      <c r="A67" s="49" t="s">
        <v>30</v>
      </c>
      <c r="B67" s="7" t="s">
        <v>28</v>
      </c>
      <c r="C67" s="2">
        <v>0</v>
      </c>
      <c r="D67">
        <v>68761</v>
      </c>
      <c r="E67" s="6">
        <f>SUM(C67:D67)</f>
        <v>68761</v>
      </c>
      <c r="G67" s="3" t="s">
        <v>32</v>
      </c>
      <c r="H67" s="24">
        <f>D68/(C68+D68)</f>
        <v>0.99978352072870258</v>
      </c>
      <c r="I67" s="2"/>
      <c r="J67" s="3" t="s">
        <v>4</v>
      </c>
      <c r="K67" s="24">
        <f>D67/(C67+D67)</f>
        <v>1</v>
      </c>
    </row>
    <row r="68" spans="1:11" x14ac:dyDescent="0.2">
      <c r="A68" s="49"/>
      <c r="B68" s="7" t="s">
        <v>29</v>
      </c>
      <c r="C68" s="2">
        <v>1066</v>
      </c>
      <c r="D68" s="2">
        <f>D71-C67-C68-D67</f>
        <v>4923193</v>
      </c>
      <c r="E68" s="6">
        <f>SUM(C68:D68)</f>
        <v>4924259</v>
      </c>
      <c r="G68" s="2"/>
      <c r="H68" s="25"/>
      <c r="I68" s="2"/>
      <c r="J68" s="2"/>
      <c r="K68" s="28"/>
    </row>
    <row r="69" spans="1:11" x14ac:dyDescent="0.2">
      <c r="B69" s="5"/>
      <c r="C69" s="6">
        <f>SUM(C67:C68)</f>
        <v>1066</v>
      </c>
      <c r="D69" s="6">
        <f>SUM(D67:D68)</f>
        <v>4991954</v>
      </c>
      <c r="E69" s="6">
        <f>SUM(C67:D68)</f>
        <v>4993020</v>
      </c>
      <c r="G69" s="3" t="s">
        <v>2</v>
      </c>
      <c r="H69" s="24">
        <f>(C67+D68)/(E69)</f>
        <v>0.98601507704755842</v>
      </c>
      <c r="I69" s="2"/>
      <c r="J69" s="3" t="s">
        <v>5</v>
      </c>
      <c r="K69" s="25">
        <f>(K66+K67)/2</f>
        <v>0.50010823963564877</v>
      </c>
    </row>
    <row r="70" spans="1:11" x14ac:dyDescent="0.2">
      <c r="G70" s="3" t="s">
        <v>33</v>
      </c>
      <c r="H70" s="24">
        <f>(C67)/(C67+C68)</f>
        <v>0</v>
      </c>
      <c r="K70" s="27"/>
    </row>
    <row r="71" spans="1:11" x14ac:dyDescent="0.2">
      <c r="C71" t="s">
        <v>50</v>
      </c>
      <c r="D71">
        <v>4993020</v>
      </c>
      <c r="H71" s="23"/>
      <c r="K71" s="27"/>
    </row>
    <row r="72" spans="1:11" x14ac:dyDescent="0.2">
      <c r="D72">
        <v>68761</v>
      </c>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fuzzy_3_subset</vt:lpstr>
      <vt:lpstr>fuzzy_3_assessment</vt:lpstr>
      <vt:lpstr>fuzzy_3_execution_time</vt:lpstr>
      <vt:lpstr>baseline_3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2017-07-21T10:49:00Z</dcterms:modified>
</cp:coreProperties>
</file>