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3"/>
  </bookViews>
  <sheets>
    <sheet name="fuzzy_4_subset" sheetId="1" r:id="rId1"/>
    <sheet name="fuzzy_4_assessment" sheetId="2" r:id="rId2"/>
    <sheet name="fuzzy_4_execution_time" sheetId="5" r:id="rId3"/>
    <sheet name="baseline_4" sheetId="3" r:id="rId4"/>
  </sheets>
  <definedNames>
    <definedName name="_xlnm._FilterDatabase" localSheetId="0" hidden="1">fuzzy_4_subset!$A$1:$X$1666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0" i="3" l="1"/>
  <c r="H66"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<sst xmlns="http://schemas.openxmlformats.org/spreadsheetml/2006/main" count="2014" uniqueCount="1511">
  <si>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</si>
  <si>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</si>
  <si>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</si>
  <si>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</si>
  <si>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</si>
  <si>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</si>
  <si>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</si>
  <si>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</si>
  <si>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</si>
  <si>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</si>
  <si>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</si>
  <si>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</si>
  <si>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</si>
  <si>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</si>
  <si>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</si>
  <si>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</si>
  <si>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</si>
  <si>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</si>
  <si>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</si>
  <si>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</si>
  <si>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</si>
  <si>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</si>
  <si>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</si>
  <si>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</si>
  <si>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</si>
  <si>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</si>
  <si>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</si>
  <si>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</si>
  <si>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</si>
  <si>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</si>
  <si>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</si>
  <si>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</si>
  <si>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</si>
  <si>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</si>
  <si>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</si>
  <si>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</si>
  <si>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</si>
  <si>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</si>
  <si>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</si>
  <si>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</si>
  <si>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</si>
  <si>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</si>
  <si>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</si>
  <si>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</si>
  <si>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</si>
  <si>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</si>
  <si>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</si>
  <si>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</si>
  <si>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</si>
  <si>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</si>
  <si>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</si>
  <si>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</si>
  <si>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</si>
  <si>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</si>
  <si>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</si>
  <si>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</si>
  <si>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</si>
  <si>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</si>
  <si>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</si>
  <si>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</si>
  <si>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</si>
  <si>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</si>
  <si>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</si>
  <si>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</si>
  <si>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</si>
  <si>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</si>
  <si>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</si>
  <si>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</si>
  <si>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</si>
  <si>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</si>
  <si>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</si>
  <si>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</si>
  <si>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</si>
  <si>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</si>
  <si>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</si>
  <si>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</si>
  <si>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</si>
  <si>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</si>
  <si>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</si>
  <si>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</si>
  <si>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</si>
  <si>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</si>
  <si>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</si>
  <si>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</si>
  <si>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</si>
  <si>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</si>
  <si>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</si>
  <si>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</si>
  <si>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</si>
  <si>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</si>
  <si>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</si>
  <si>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</si>
  <si>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</si>
  <si>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</si>
  <si>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</si>
  <si>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</si>
  <si>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</si>
  <si>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</si>
  <si>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</si>
  <si>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</si>
  <si>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</si>
  <si>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</si>
  <si>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</si>
  <si>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</si>
  <si>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</si>
  <si>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</si>
  <si>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</si>
  <si>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</si>
  <si>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</si>
  <si>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</si>
  <si>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</si>
  <si>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</si>
  <si>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</si>
  <si>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</si>
  <si>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</si>
  <si>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</si>
  <si>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</si>
  <si>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</si>
  <si>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</si>
  <si>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</si>
  <si>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</si>
  <si>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</si>
  <si>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</si>
  <si>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</si>
  <si>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</si>
  <si>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</si>
  <si>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</si>
  <si>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</si>
  <si>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</si>
  <si>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</si>
  <si>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</si>
  <si>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</si>
  <si>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</si>
  <si>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</si>
  <si>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</si>
  <si>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</si>
  <si>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</si>
  <si>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</si>
  <si>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</si>
  <si>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</si>
  <si>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</si>
  <si>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</si>
  <si>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</si>
  <si>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</si>
  <si>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</si>
  <si>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</si>
  <si>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</si>
  <si>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</si>
  <si>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</si>
  <si>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</si>
  <si>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</si>
  <si>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</si>
  <si>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</si>
  <si>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</si>
  <si>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</si>
  <si>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</si>
  <si>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</si>
  <si>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</si>
  <si>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</si>
  <si>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</si>
  <si>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</si>
  <si>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</si>
  <si>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</si>
  <si>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</si>
  <si>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</si>
  <si>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</si>
  <si>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</si>
  <si>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</si>
  <si>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</si>
  <si>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</si>
  <si>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</si>
  <si>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</si>
  <si>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</si>
  <si>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</si>
  <si>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</si>
  <si>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</si>
  <si>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</si>
  <si>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</si>
  <si>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</si>
  <si>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</si>
  <si>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</si>
  <si>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</si>
  <si>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</si>
  <si>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</si>
  <si>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</si>
  <si>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</si>
  <si>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</si>
  <si>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</si>
  <si>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</si>
  <si>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</si>
  <si>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</si>
  <si>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</si>
  <si>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</si>
  <si>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</si>
  <si>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</si>
  <si>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</si>
  <si>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</si>
  <si>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</si>
  <si>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</si>
  <si>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</si>
  <si>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</si>
  <si>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</si>
  <si>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</si>
  <si>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</si>
  <si>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</si>
  <si>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</si>
  <si>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</si>
  <si>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</si>
  <si>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</si>
  <si>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</si>
  <si>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</si>
  <si>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</si>
  <si>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</si>
  <si>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</si>
  <si>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</si>
  <si>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</si>
  <si>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</si>
  <si>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</si>
  <si>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</si>
  <si>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</si>
  <si>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</si>
  <si>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</si>
  <si>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</si>
  <si>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</si>
  <si>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</si>
  <si>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</si>
  <si>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</si>
  <si>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</si>
  <si>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</si>
  <si>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</si>
  <si>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</si>
  <si>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</si>
  <si>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</si>
  <si>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</si>
  <si>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</si>
  <si>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</si>
  <si>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</si>
  <si>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</si>
  <si>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</si>
  <si>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</si>
  <si>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</si>
  <si>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</si>
  <si>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</si>
  <si>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</si>
  <si>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</si>
  <si>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</si>
  <si>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</si>
  <si>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</si>
  <si>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</si>
  <si>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</si>
  <si>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</si>
  <si>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</si>
  <si>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</si>
  <si>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</si>
  <si>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</si>
  <si>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</si>
  <si>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</si>
  <si>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</si>
  <si>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</si>
  <si>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</si>
  <si>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</si>
  <si>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</si>
  <si>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</si>
  <si>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</si>
  <si>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</si>
  <si>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</si>
  <si>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</si>
  <si>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</si>
  <si>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</si>
  <si>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</si>
  <si>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</si>
  <si>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</si>
  <si>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</si>
  <si>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</si>
  <si>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</si>
  <si>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</si>
  <si>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</si>
  <si>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</si>
  <si>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</si>
  <si>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</si>
  <si>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</si>
  <si>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</si>
  <si>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</si>
  <si>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</si>
  <si>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</si>
  <si>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</si>
  <si>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</si>
  <si>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</si>
  <si>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</si>
  <si>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</si>
  <si>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</si>
  <si>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</si>
  <si>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</si>
  <si>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</si>
  <si>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</si>
  <si>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</si>
  <si>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</si>
  <si>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</si>
  <si>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</si>
  <si>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</si>
  <si>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</si>
  <si>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</si>
  <si>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</si>
  <si>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</si>
  <si>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</si>
  <si>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</si>
  <si>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</si>
  <si>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</si>
  <si>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</si>
  <si>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</si>
  <si>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</si>
  <si>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</si>
  <si>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</si>
  <si>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</si>
  <si>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</si>
  <si>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</si>
  <si>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</si>
  <si>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</si>
  <si>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</si>
  <si>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</si>
  <si>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</si>
  <si>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</si>
  <si>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</si>
  <si>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</si>
  <si>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</si>
  <si>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</si>
  <si>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</si>
  <si>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</si>
  <si>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</si>
  <si>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</si>
  <si>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</si>
  <si>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</si>
  <si>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</si>
  <si>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</si>
  <si>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</si>
  <si>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</si>
  <si>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</si>
  <si>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</si>
  <si>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</si>
  <si>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</si>
  <si>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</si>
  <si>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</si>
  <si>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</si>
  <si>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</si>
  <si>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</si>
  <si>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</si>
  <si>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</si>
  <si>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</si>
  <si>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</si>
  <si>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</si>
  <si>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</si>
  <si>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</si>
  <si>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</si>
  <si>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</si>
  <si>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</si>
  <si>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</si>
  <si>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</si>
  <si>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</si>
  <si>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</si>
  <si>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</si>
  <si>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</si>
  <si>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</si>
  <si>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</si>
  <si>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</si>
  <si>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</si>
  <si>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</si>
  <si>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</si>
  <si>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</si>
  <si>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</si>
  <si>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</si>
  <si>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</si>
  <si>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</si>
  <si>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</si>
  <si>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</si>
  <si>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</si>
  <si>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</si>
  <si>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</si>
  <si>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</si>
  <si>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</si>
  <si>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</si>
  <si>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</si>
  <si>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</si>
  <si>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</si>
  <si>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</si>
  <si>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</si>
  <si>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</si>
  <si>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</si>
  <si>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</si>
  <si>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</si>
  <si>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</si>
  <si>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</si>
  <si>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</si>
  <si>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</si>
  <si>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</si>
  <si>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</si>
  <si>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</si>
  <si>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</si>
  <si>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</si>
  <si>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</si>
  <si>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</si>
  <si>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</si>
  <si>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</si>
  <si>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</si>
  <si>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</si>
  <si>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</si>
  <si>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</si>
  <si>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</si>
  <si>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</si>
  <si>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</si>
  <si>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</si>
  <si>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</si>
  <si>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</si>
  <si>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</si>
  <si>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</si>
  <si>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</si>
  <si>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</si>
  <si>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</si>
  <si>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</si>
  <si>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</si>
  <si>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</si>
  <si>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</si>
  <si>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</si>
  <si>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</si>
  <si>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</si>
  <si>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</si>
  <si>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</si>
  <si>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</si>
  <si>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</si>
  <si>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</si>
  <si>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</si>
  <si>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</si>
  <si>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</si>
  <si>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</si>
  <si>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</si>
  <si>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</si>
  <si>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</si>
  <si>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</si>
  <si>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</si>
  <si>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</si>
  <si>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</si>
  <si>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</si>
  <si>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</si>
  <si>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</si>
  <si>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</si>
  <si>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</si>
  <si>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</si>
  <si>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</si>
  <si>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</si>
  <si>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</si>
  <si>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</si>
  <si>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</si>
  <si>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</si>
  <si>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</si>
  <si>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</si>
  <si>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</si>
  <si>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</si>
  <si>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</si>
  <si>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</si>
  <si>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</si>
  <si>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</si>
  <si>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</si>
  <si>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</si>
  <si>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</si>
  <si>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</si>
  <si>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</si>
  <si>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</si>
  <si>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</si>
  <si>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</si>
  <si>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</si>
  <si>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</si>
  <si>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</si>
  <si>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</si>
  <si>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</si>
  <si>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</si>
  <si>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</si>
  <si>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</si>
  <si>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</si>
  <si>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</si>
  <si>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</si>
  <si>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</si>
  <si>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</si>
  <si>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</si>
  <si>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</si>
  <si>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</si>
  <si>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</si>
  <si>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</si>
  <si>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</si>
  <si>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</si>
  <si>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</si>
  <si>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</si>
  <si>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</si>
  <si>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</si>
  <si>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</si>
  <si>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</si>
  <si>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</si>
  <si>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</si>
  <si>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</si>
  <si>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</si>
  <si>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</si>
  <si>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</si>
  <si>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</si>
  <si>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</si>
  <si>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</si>
  <si>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</si>
  <si>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</si>
  <si>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</si>
  <si>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</si>
  <si>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</si>
  <si>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</si>
  <si>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</si>
  <si>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</si>
  <si>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</si>
  <si>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</si>
  <si>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</si>
  <si>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</si>
  <si>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</si>
  <si>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</si>
  <si>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</si>
  <si>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</si>
  <si>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</si>
  <si>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</si>
  <si>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</si>
  <si>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</si>
  <si>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</si>
  <si>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</si>
  <si>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</si>
  <si>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</si>
  <si>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</si>
  <si>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</si>
  <si>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</si>
  <si>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</si>
  <si>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</si>
  <si>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</si>
  <si>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</si>
  <si>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</si>
  <si>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</si>
  <si>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</si>
  <si>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</si>
  <si>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</si>
  <si>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</si>
  <si>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</si>
  <si>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</si>
  <si>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</si>
  <si>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</si>
  <si>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</si>
  <si>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</si>
  <si>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</si>
  <si>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</si>
  <si>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</si>
  <si>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</si>
  <si>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</si>
  <si>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</si>
  <si>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</si>
  <si>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</si>
  <si>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</si>
  <si>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</si>
  <si>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</si>
  <si>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</si>
  <si>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</si>
  <si>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</si>
  <si>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</si>
  <si>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</si>
  <si>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</si>
  <si>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</si>
  <si>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</si>
  <si>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</si>
  <si>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</si>
  <si>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</si>
  <si>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</si>
  <si>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</si>
  <si>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</si>
  <si>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</si>
  <si>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</si>
  <si>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</si>
  <si>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</si>
  <si>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</si>
  <si>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</si>
  <si>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</si>
  <si>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</si>
  <si>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</si>
  <si>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</si>
  <si>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</si>
  <si>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</si>
  <si>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</si>
  <si>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</si>
  <si>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</si>
  <si>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</si>
  <si>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</si>
  <si>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</si>
  <si>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</si>
  <si>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</si>
  <si>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</si>
  <si>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</si>
  <si>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</si>
  <si>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</si>
  <si>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</si>
  <si>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</si>
  <si>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</si>
  <si>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</si>
  <si>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</si>
  <si>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</si>
  <si>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</si>
  <si>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</si>
  <si>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</si>
  <si>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</si>
  <si>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</si>
  <si>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</si>
  <si>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</si>
  <si>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</si>
  <si>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</si>
  <si>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</si>
  <si>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</si>
  <si>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</si>
  <si>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</si>
  <si>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</si>
  <si>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</si>
  <si>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</si>
  <si>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</si>
  <si>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</si>
  <si>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</si>
  <si>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</si>
  <si>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</si>
  <si>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</si>
  <si>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</si>
  <si>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</si>
  <si>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</si>
  <si>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</si>
  <si>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</si>
  <si>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</si>
  <si>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</si>
  <si>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</si>
  <si>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</si>
  <si>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</si>
  <si>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</si>
  <si>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</si>
  <si>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</si>
  <si>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</si>
  <si>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</si>
  <si>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</si>
  <si>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</si>
  <si>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</si>
  <si>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</si>
  <si>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</si>
  <si>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</si>
  <si>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</si>
  <si>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</si>
  <si>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</si>
  <si>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</si>
  <si>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</si>
  <si>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</si>
  <si>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</si>
  <si>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</si>
  <si>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</si>
  <si>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</si>
  <si>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</si>
  <si>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</si>
  <si>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</si>
  <si>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</si>
  <si>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</si>
  <si>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</si>
  <si>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</si>
  <si>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</si>
  <si>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</si>
  <si>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</si>
  <si>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</si>
  <si>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</si>
  <si>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</si>
  <si>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</si>
  <si>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</si>
  <si>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</si>
  <si>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</si>
  <si>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</si>
  <si>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</si>
  <si>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</si>
  <si>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</si>
  <si>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</si>
  <si>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</si>
  <si>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</si>
  <si>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</si>
  <si>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</si>
  <si>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</si>
  <si>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</si>
  <si>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</si>
  <si>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</si>
  <si>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</si>
  <si>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</si>
  <si>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</si>
  <si>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</si>
  <si>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</si>
  <si>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</si>
  <si>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</si>
  <si>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</si>
  <si>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</si>
  <si>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</si>
  <si>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</si>
  <si>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</si>
  <si>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</si>
  <si>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</si>
  <si>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</si>
  <si>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</si>
  <si>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</si>
  <si>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</si>
  <si>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</si>
  <si>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</si>
  <si>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</si>
  <si>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</si>
  <si>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</si>
  <si>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</si>
  <si>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</si>
  <si>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</si>
  <si>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</si>
  <si>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</si>
  <si>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</si>
  <si>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</si>
  <si>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</si>
  <si>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</si>
  <si>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</si>
  <si>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</si>
  <si>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</si>
  <si>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</si>
  <si>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</si>
  <si>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</si>
  <si>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</si>
  <si>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</si>
  <si>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</si>
  <si>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</si>
  <si>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</si>
  <si>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</si>
  <si>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</si>
  <si>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</si>
  <si>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</si>
  <si>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</si>
  <si>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</si>
  <si>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</si>
  <si>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</si>
  <si>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</si>
  <si>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</si>
  <si>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</si>
  <si>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</si>
  <si>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</si>
  <si>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</si>
  <si>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</si>
  <si>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</si>
  <si>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</si>
  <si>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</si>
  <si>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</si>
  <si>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</si>
  <si>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</si>
  <si>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</si>
  <si>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</si>
  <si>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</si>
  <si>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</si>
  <si>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</si>
  <si>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</si>
  <si>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</si>
  <si>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</si>
  <si>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</si>
  <si>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</si>
  <si>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</si>
  <si>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</si>
  <si>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</si>
  <si>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</si>
  <si>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</si>
  <si>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</si>
  <si>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</si>
  <si>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</si>
  <si>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</si>
  <si>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</si>
  <si>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</si>
  <si>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</si>
  <si>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</si>
  <si>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</si>
  <si>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</si>
  <si>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</si>
  <si>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</si>
  <si>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</si>
  <si>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</si>
  <si>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</si>
  <si>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</si>
  <si>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</si>
  <si>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</si>
  <si>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</si>
  <si>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</si>
  <si>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</si>
  <si>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</si>
  <si>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</si>
  <si>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</si>
  <si>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</si>
  <si>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</si>
  <si>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</si>
  <si>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</si>
  <si>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</si>
  <si>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</si>
  <si>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</si>
  <si>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</si>
  <si>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</si>
  <si>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</si>
  <si>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</si>
  <si>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</si>
  <si>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</si>
  <si>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</si>
  <si>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</si>
  <si>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</si>
  <si>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</si>
  <si>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</si>
  <si>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</si>
  <si>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</si>
  <si>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</si>
  <si>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</si>
  <si>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</si>
  <si>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</si>
  <si>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</si>
  <si>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</si>
  <si>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</si>
  <si>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</si>
  <si>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</si>
  <si>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</si>
  <si>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</si>
  <si>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</si>
  <si>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</si>
  <si>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</si>
  <si>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</si>
  <si>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</si>
  <si>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</si>
  <si>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</si>
  <si>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</si>
  <si>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</si>
  <si>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</si>
  <si>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</si>
  <si>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</si>
  <si>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</si>
  <si>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</si>
  <si>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</si>
  <si>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</si>
  <si>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</si>
  <si>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</si>
  <si>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</si>
  <si>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</si>
  <si>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</si>
  <si>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</si>
  <si>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</si>
  <si>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</si>
  <si>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</si>
  <si>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</si>
  <si>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</si>
  <si>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</si>
  <si>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</si>
  <si>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</si>
  <si>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</si>
  <si>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</si>
  <si>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</si>
  <si>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</si>
  <si>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</si>
  <si>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</si>
  <si>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</si>
  <si>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</si>
  <si>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</si>
  <si>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</si>
  <si>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</si>
  <si>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</si>
  <si>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</si>
  <si>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</si>
  <si>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</si>
  <si>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</si>
  <si>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</si>
  <si>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</si>
  <si>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</si>
  <si>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</si>
  <si>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</si>
  <si>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</si>
  <si>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</si>
  <si>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</si>
  <si>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</si>
  <si>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</si>
  <si>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</si>
  <si>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</si>
  <si>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</si>
  <si>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</si>
  <si>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</si>
  <si>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</si>
  <si>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</si>
  <si>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</si>
  <si>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</si>
  <si>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</si>
  <si>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</si>
  <si>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</si>
  <si>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</si>
  <si>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</si>
  <si>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</si>
  <si>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</si>
  <si>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</si>
  <si>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</si>
  <si>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</si>
  <si>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</si>
  <si>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</si>
  <si>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</si>
  <si>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</si>
  <si>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</si>
  <si>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</si>
  <si>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</si>
  <si>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</si>
  <si>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</si>
  <si>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</si>
  <si>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</si>
  <si>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</si>
  <si>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</si>
  <si>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</si>
  <si>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</si>
  <si>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</si>
  <si>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</si>
  <si>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</si>
  <si>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</si>
  <si>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</si>
  <si>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</si>
  <si>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</si>
  <si>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</si>
  <si>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</si>
  <si>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</si>
  <si>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</si>
  <si>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</si>
  <si>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</si>
  <si>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</si>
  <si>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</si>
  <si>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</si>
  <si>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</si>
  <si>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</si>
  <si>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</si>
  <si>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</si>
  <si>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</si>
  <si>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</si>
  <si>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</si>
  <si>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</si>
  <si>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</si>
  <si>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</si>
  <si>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</si>
  <si>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</si>
  <si>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</si>
  <si>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</si>
  <si>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</si>
  <si>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</si>
  <si>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</si>
  <si>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</si>
  <si>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</si>
  <si>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</si>
  <si>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</si>
  <si>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</si>
  <si>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</si>
  <si>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</si>
  <si>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</si>
  <si>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</si>
  <si>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</si>
  <si>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</si>
  <si>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</si>
  <si>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</si>
  <si>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</si>
  <si>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</si>
  <si>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</si>
  <si>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</si>
  <si>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</si>
  <si>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</si>
  <si>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</si>
  <si>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</si>
  <si>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</si>
  <si>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</si>
  <si>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</si>
  <si>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</si>
  <si>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</si>
  <si>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</si>
  <si>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</si>
  <si>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</si>
  <si>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</si>
  <si>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</si>
  <si>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</si>
  <si>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</si>
  <si>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</si>
  <si>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</si>
  <si>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</si>
  <si>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</si>
  <si>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</si>
  <si>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</si>
  <si>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</si>
  <si>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</si>
  <si>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</si>
  <si>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</si>
  <si>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</si>
  <si>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</si>
  <si>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</si>
  <si>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</si>
  <si>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</si>
  <si>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</si>
  <si>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</si>
  <si>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</si>
  <si>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</si>
  <si>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</si>
  <si>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</si>
  <si>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</si>
  <si>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</si>
  <si>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</si>
  <si>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</si>
  <si>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</si>
  <si>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</si>
  <si>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</si>
  <si>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</si>
  <si>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</si>
  <si>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</si>
  <si>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</si>
  <si>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</si>
  <si>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</si>
  <si>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</si>
  <si>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</si>
  <si>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</si>
  <si>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</si>
  <si>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</si>
  <si>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</si>
  <si>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</si>
  <si>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</si>
  <si>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</si>
  <si>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</si>
  <si>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</si>
  <si>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</si>
  <si>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</si>
  <si>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</si>
  <si>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</si>
  <si>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</si>
  <si>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</si>
  <si>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</si>
  <si>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</si>
  <si>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</si>
  <si>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</si>
  <si>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</si>
  <si>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</si>
  <si>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</si>
  <si>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</si>
  <si>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</si>
  <si>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</si>
  <si>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</si>
  <si>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</si>
  <si>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</si>
  <si>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</si>
  <si>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</si>
  <si>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</si>
  <si>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</si>
  <si>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</si>
  <si>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</si>
  <si>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</si>
  <si>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</si>
  <si>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</si>
  <si>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</si>
  <si>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</si>
  <si>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</si>
  <si>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</si>
  <si>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</si>
  <si>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</si>
  <si>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</si>
  <si>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</si>
  <si>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</si>
  <si>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</si>
  <si>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</si>
  <si>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</si>
  <si>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</si>
  <si>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</si>
  <si>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</si>
  <si>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</si>
  <si>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</si>
  <si>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</si>
  <si>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</si>
  <si>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</si>
  <si>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</si>
  <si>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</si>
  <si>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</si>
  <si>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</si>
  <si>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</si>
  <si>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</si>
  <si>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</si>
  <si>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</si>
  <si>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</si>
  <si>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</si>
  <si>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</si>
  <si>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</si>
  <si>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</si>
  <si>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</si>
  <si>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</si>
  <si>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</si>
  <si>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</si>
  <si>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</si>
  <si>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</si>
  <si>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</si>
  <si>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</si>
  <si>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</si>
  <si>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</si>
  <si>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</si>
  <si>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</si>
  <si>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</si>
  <si>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</si>
  <si>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</si>
  <si>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</si>
  <si>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</si>
  <si>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</si>
  <si>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</si>
  <si>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</si>
  <si>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</si>
  <si>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</si>
  <si>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</si>
  <si>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</si>
  <si>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</si>
  <si>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</si>
  <si>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</si>
  <si>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</si>
  <si>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</si>
  <si>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</si>
  <si>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</si>
  <si>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</si>
  <si>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</si>
  <si>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</si>
  <si>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</si>
  <si>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</si>
  <si>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</si>
  <si>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</si>
  <si>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</si>
  <si>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</si>
  <si>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</si>
  <si>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</si>
  <si>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</si>
  <si>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</si>
  <si>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</si>
  <si>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</si>
  <si>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</si>
  <si>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</si>
  <si>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</si>
  <si>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</si>
  <si>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</si>
  <si>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</si>
  <si>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</si>
  <si>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</si>
  <si>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</si>
  <si>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</si>
  <si>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</si>
  <si>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</si>
  <si>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</si>
  <si>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</si>
  <si>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</si>
  <si>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</si>
  <si>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</si>
  <si>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</si>
  <si>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</si>
  <si>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</si>
  <si>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</si>
  <si>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</si>
  <si>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</si>
  <si>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</si>
  <si>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</si>
  <si>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</si>
  <si>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</si>
  <si>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</si>
  <si>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</si>
  <si>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</si>
  <si>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</si>
  <si>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</si>
  <si>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</si>
  <si>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</si>
  <si>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</si>
  <si>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</si>
  <si>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</si>
  <si>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</si>
  <si>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</si>
  <si>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</si>
  <si>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</si>
  <si>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</si>
  <si>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</si>
  <si>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</si>
  <si>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</si>
  <si>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</si>
  <si>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</si>
  <si>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</si>
  <si>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</si>
  <si>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</si>
  <si>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</si>
  <si>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</si>
  <si>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</si>
  <si>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</si>
  <si>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</si>
  <si>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</si>
  <si>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</si>
  <si>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</si>
  <si>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</si>
  <si>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</si>
  <si>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</si>
  <si>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</si>
  <si>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</si>
  <si>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</si>
  <si>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</si>
  <si>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</si>
  <si>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</si>
  <si>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</si>
  <si>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</si>
  <si>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</si>
  <si>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</si>
  <si>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</si>
  <si>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</si>
  <si>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</si>
  <si>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</si>
  <si>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</si>
  <si>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</si>
  <si>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</si>
  <si>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</si>
  <si>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</si>
  <si>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</si>
  <si>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</si>
  <si>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</si>
  <si>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</si>
  <si>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</si>
  <si>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</si>
  <si>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</si>
  <si>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</si>
  <si>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</si>
  <si>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</si>
  <si>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</si>
  <si>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</si>
  <si>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</si>
  <si>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</si>
  <si>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</si>
  <si>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</si>
  <si>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</si>
  <si>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</si>
  <si>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</si>
  <si>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</si>
  <si>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</si>
  <si>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</si>
  <si>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</si>
  <si>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</si>
  <si>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</si>
  <si>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</si>
  <si>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</si>
  <si>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</si>
  <si>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</si>
  <si>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</si>
  <si>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</si>
  <si>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</si>
  <si>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</si>
  <si>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</si>
  <si>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</si>
  <si>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</si>
  <si>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</si>
  <si>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</si>
  <si>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</si>
  <si>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</si>
  <si>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</si>
  <si>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</si>
  <si>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</si>
  <si>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</si>
  <si>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</si>
  <si>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</si>
  <si>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</si>
  <si>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</si>
  <si>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</si>
  <si>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</si>
  <si>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</si>
  <si>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</si>
  <si>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</si>
  <si>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</si>
  <si>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</si>
  <si>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</si>
  <si>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</si>
  <si>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</si>
  <si>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</si>
  <si>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</si>
  <si>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</si>
  <si>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</si>
  <si>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</si>
  <si>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</si>
  <si>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</si>
  <si>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</si>
  <si>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</si>
  <si>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</si>
  <si>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</si>
  <si>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</si>
  <si>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</si>
  <si>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</si>
  <si>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</si>
  <si>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</si>
  <si>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</si>
  <si>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</si>
  <si>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</si>
  <si>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</si>
  <si>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</si>
  <si>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</si>
  <si>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</si>
  <si>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</si>
  <si>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</si>
  <si>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</si>
  <si>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</si>
  <si>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</si>
  <si>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</si>
  <si>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</si>
  <si>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</si>
  <si>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</si>
  <si>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</si>
  <si>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</si>
  <si>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</si>
  <si>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</si>
  <si>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</si>
  <si>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</si>
  <si>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</si>
  <si>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</si>
  <si>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</si>
  <si>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</si>
  <si>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</si>
  <si>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</si>
  <si>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</si>
  <si>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</si>
  <si>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</si>
  <si>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</si>
  <si>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</si>
  <si>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</si>
  <si>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</si>
  <si>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</si>
  <si>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</si>
  <si>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</si>
  <si>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</si>
  <si>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</si>
  <si>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</si>
  <si>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</si>
  <si>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</si>
  <si>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</si>
  <si>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</si>
  <si>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</si>
  <si>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</si>
  <si>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</si>
  <si>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</si>
  <si>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</si>
  <si>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</si>
  <si>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</si>
  <si>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</si>
  <si>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</si>
  <si>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</si>
  <si>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</si>
  <si>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</si>
  <si>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</si>
  <si>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</si>
  <si>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</si>
  <si>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</si>
  <si>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</si>
  <si>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</si>
  <si>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</si>
  <si>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</si>
  <si>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</si>
  <si>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</si>
  <si>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</si>
  <si>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</si>
  <si>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</si>
  <si>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</si>
  <si>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</si>
  <si>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</si>
  <si>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</si>
  <si>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</si>
  <si>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</si>
  <si>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</si>
  <si>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</si>
  <si>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</si>
  <si>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</si>
  <si>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</si>
  <si>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</si>
  <si>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</si>
  <si>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</si>
  <si>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</si>
  <si>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</si>
  <si>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</si>
  <si>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</si>
  <si>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</si>
  <si>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</si>
  <si>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</si>
  <si>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</si>
  <si>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</si>
  <si>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</si>
  <si>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</si>
  <si>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</si>
  <si>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</si>
  <si>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</si>
  <si>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</si>
  <si>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</si>
  <si>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</si>
  <si>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</si>
  <si>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</si>
  <si>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</si>
  <si>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</si>
  <si>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</si>
  <si>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</si>
  <si>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</si>
  <si>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</si>
  <si>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</si>
  <si>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</si>
  <si>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</si>
  <si>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</si>
  <si>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</si>
  <si>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</si>
  <si>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</si>
  <si>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</si>
  <si>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</si>
  <si>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</si>
  <si>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</si>
  <si>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</si>
  <si>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</si>
  <si>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</si>
  <si>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</si>
  <si>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</si>
  <si>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</si>
  <si>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</si>
  <si>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</si>
  <si>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</si>
  <si>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</si>
  <si>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</si>
  <si>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</si>
  <si>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</si>
  <si>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</si>
  <si>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</si>
  <si>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</si>
  <si>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</si>
  <si>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</si>
  <si>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</si>
  <si>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</si>
  <si>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</si>
  <si>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</si>
  <si>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</si>
  <si>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</si>
  <si>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</si>
  <si>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</si>
  <si>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</si>
  <si>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</si>
  <si>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</si>
  <si>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</si>
  <si>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</si>
  <si>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</si>
  <si>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</si>
  <si>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</si>
  <si>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</si>
  <si>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</si>
  <si>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</si>
  <si>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</si>
  <si>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</si>
  <si>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</si>
  <si>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</si>
  <si>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</si>
  <si>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</si>
  <si>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</si>
  <si>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</si>
  <si>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</si>
  <si>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</si>
  <si>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</si>
  <si>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</si>
  <si>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</si>
  <si>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</si>
  <si>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</si>
  <si>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</si>
  <si>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</si>
  <si>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</si>
  <si>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</si>
  <si>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</si>
  <si>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</si>
  <si>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</si>
  <si>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</si>
  <si>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</si>
  <si>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</si>
  <si>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</si>
  <si>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</si>
  <si>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</si>
  <si>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</si>
  <si>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</si>
  <si>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</si>
  <si>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</si>
  <si>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</si>
  <si>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</si>
  <si>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</si>
  <si>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</si>
  <si>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</si>
  <si>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</si>
  <si>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</si>
  <si>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</si>
  <si>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</si>
  <si>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</si>
  <si>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</si>
  <si>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</si>
  <si>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</si>
  <si>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</si>
  <si>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</si>
  <si>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</si>
  <si>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</si>
  <si>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</si>
  <si>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</si>
  <si>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</si>
  <si>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</si>
  <si>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</si>
  <si>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</si>
  <si>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</si>
  <si>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</si>
  <si>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fountains</t>
  </si>
  <si>
    <t>site</t>
  </si>
  <si>
    <t>location</t>
  </si>
  <si>
    <t>drinking</t>
  </si>
  <si>
    <t>cityofnewyork</t>
  </si>
  <si>
    <t>--&gt; [site] : {site website situation}</t>
  </si>
  <si>
    <t>--&gt; [drinking] : {drinking drink boozing}</t>
  </si>
  <si>
    <t>--&gt; [property] : {holding property place}</t>
  </si>
  <si>
    <t>--&gt; [fountains] : {fountain foundation}</t>
  </si>
  <si>
    <t>--&gt; [borough] : {borough boroughs bborough}</t>
  </si>
  <si>
    <t>--&gt; [m] : {meter 1000 k}</t>
  </si>
  <si>
    <t>test1</t>
  </si>
  <si>
    <t>[seconds]</t>
  </si>
  <si>
    <t>test2</t>
  </si>
  <si>
    <t>test3</t>
  </si>
  <si>
    <t>test4</t>
  </si>
  <si>
    <t>borough</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</si>
</sst>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6">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0" fontId="11" fillId="0" borderId="0" xfId="0" applyFont="1"/>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zoomScale="98" workbookViewId="0">
      <selection activeCell="E17" sqref="E17"/>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1</v>
      </c>
      <c r="K187" s="2">
        <f t="shared" si="32"/>
        <v>0</v>
      </c>
      <c r="L187" s="2">
        <f t="shared" si="33"/>
        <v>0</v>
      </c>
      <c r="M187" s="2">
        <f t="shared" si="34"/>
        <v>1</v>
      </c>
      <c r="N187" s="12">
        <f t="shared" si="35"/>
        <v>0</v>
      </c>
      <c r="O187" s="16">
        <v>0</v>
      </c>
      <c r="P187" s="2">
        <f t="shared" si="40"/>
        <v>0</v>
      </c>
      <c r="Q187" s="2">
        <f t="shared" si="41"/>
        <v>1</v>
      </c>
      <c r="R187" s="2">
        <f t="shared" si="42"/>
        <v>0</v>
      </c>
      <c r="S187" s="12">
        <f t="shared" si="43"/>
        <v>0</v>
      </c>
      <c r="T187" s="16">
        <v>1</v>
      </c>
      <c r="U187" s="2">
        <f t="shared" si="44"/>
        <v>0</v>
      </c>
      <c r="V187" s="2">
        <f t="shared" si="45"/>
        <v>0</v>
      </c>
      <c r="W187" s="2">
        <f t="shared" si="46"/>
        <v>1</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1</v>
      </c>
      <c r="K287" s="2">
        <f t="shared" si="64"/>
        <v>0</v>
      </c>
      <c r="L287" s="2">
        <f t="shared" si="65"/>
        <v>0</v>
      </c>
      <c r="M287" s="2">
        <f t="shared" si="66"/>
        <v>1</v>
      </c>
      <c r="N287" s="12">
        <f t="shared" si="67"/>
        <v>0</v>
      </c>
      <c r="O287" s="16">
        <v>0</v>
      </c>
      <c r="P287" s="2">
        <f t="shared" si="72"/>
        <v>0</v>
      </c>
      <c r="Q287" s="2">
        <f t="shared" si="73"/>
        <v>1</v>
      </c>
      <c r="R287" s="2">
        <f t="shared" si="74"/>
        <v>0</v>
      </c>
      <c r="S287" s="12">
        <f t="shared" si="75"/>
        <v>0</v>
      </c>
      <c r="T287" s="16">
        <v>1</v>
      </c>
      <c r="U287" s="2">
        <f t="shared" si="76"/>
        <v>0</v>
      </c>
      <c r="V287" s="2">
        <f t="shared" si="77"/>
        <v>0</v>
      </c>
      <c r="W287" s="2">
        <f t="shared" si="78"/>
        <v>1</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1</v>
      </c>
      <c r="K336" s="2">
        <f t="shared" si="80"/>
        <v>0</v>
      </c>
      <c r="L336" s="2">
        <f t="shared" si="81"/>
        <v>0</v>
      </c>
      <c r="M336" s="2">
        <f t="shared" si="82"/>
        <v>1</v>
      </c>
      <c r="N336" s="12">
        <f t="shared" si="83"/>
        <v>0</v>
      </c>
      <c r="O336" s="16">
        <v>0</v>
      </c>
      <c r="P336" s="2">
        <f t="shared" si="88"/>
        <v>0</v>
      </c>
      <c r="Q336" s="2">
        <f t="shared" si="89"/>
        <v>1</v>
      </c>
      <c r="R336" s="2">
        <f t="shared" si="90"/>
        <v>0</v>
      </c>
      <c r="S336" s="12">
        <f t="shared" si="91"/>
        <v>0</v>
      </c>
      <c r="T336" s="16">
        <v>1</v>
      </c>
      <c r="U336" s="2">
        <f t="shared" si="92"/>
        <v>0</v>
      </c>
      <c r="V336" s="2">
        <f t="shared" si="93"/>
        <v>0</v>
      </c>
      <c r="W336" s="2">
        <f t="shared" si="94"/>
        <v>1</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1</v>
      </c>
      <c r="K359" s="2">
        <f t="shared" si="80"/>
        <v>0</v>
      </c>
      <c r="L359" s="2">
        <f t="shared" si="81"/>
        <v>0</v>
      </c>
      <c r="M359" s="2">
        <f t="shared" si="82"/>
        <v>1</v>
      </c>
      <c r="N359" s="12">
        <f t="shared" si="83"/>
        <v>0</v>
      </c>
      <c r="O359" s="16">
        <v>0</v>
      </c>
      <c r="P359" s="2">
        <f t="shared" si="88"/>
        <v>0</v>
      </c>
      <c r="Q359" s="2">
        <f t="shared" si="89"/>
        <v>1</v>
      </c>
      <c r="R359" s="2">
        <f t="shared" si="90"/>
        <v>0</v>
      </c>
      <c r="S359" s="12">
        <f t="shared" si="91"/>
        <v>0</v>
      </c>
      <c r="T359" s="16">
        <v>1</v>
      </c>
      <c r="U359" s="2">
        <f t="shared" si="92"/>
        <v>0</v>
      </c>
      <c r="V359" s="2">
        <f t="shared" si="93"/>
        <v>0</v>
      </c>
      <c r="W359" s="2">
        <f t="shared" si="94"/>
        <v>1</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1</v>
      </c>
      <c r="K1078" s="2">
        <f t="shared" si="256"/>
        <v>0</v>
      </c>
      <c r="L1078" s="2">
        <f t="shared" si="257"/>
        <v>0</v>
      </c>
      <c r="M1078" s="2">
        <f t="shared" si="258"/>
        <v>1</v>
      </c>
      <c r="N1078" s="12">
        <f t="shared" si="259"/>
        <v>0</v>
      </c>
      <c r="O1078" s="16">
        <v>0</v>
      </c>
      <c r="P1078" s="2">
        <f t="shared" si="264"/>
        <v>0</v>
      </c>
      <c r="Q1078" s="2">
        <f t="shared" si="265"/>
        <v>1</v>
      </c>
      <c r="R1078" s="2">
        <f t="shared" si="266"/>
        <v>0</v>
      </c>
      <c r="S1078" s="12">
        <f t="shared" si="267"/>
        <v>0</v>
      </c>
      <c r="T1078" s="16">
        <v>1</v>
      </c>
      <c r="U1078" s="2">
        <f t="shared" si="268"/>
        <v>0</v>
      </c>
      <c r="V1078" s="2">
        <f t="shared" si="269"/>
        <v>0</v>
      </c>
      <c r="W1078" s="2">
        <f t="shared" si="270"/>
        <v>1</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1</v>
      </c>
      <c r="K1089" s="2">
        <f t="shared" si="256"/>
        <v>0</v>
      </c>
      <c r="L1089" s="2">
        <f t="shared" si="257"/>
        <v>0</v>
      </c>
      <c r="M1089" s="2">
        <f t="shared" si="258"/>
        <v>1</v>
      </c>
      <c r="N1089" s="12">
        <f t="shared" si="259"/>
        <v>0</v>
      </c>
      <c r="O1089" s="16">
        <v>0</v>
      </c>
      <c r="P1089" s="2">
        <f t="shared" si="264"/>
        <v>0</v>
      </c>
      <c r="Q1089" s="2">
        <f t="shared" si="265"/>
        <v>1</v>
      </c>
      <c r="R1089" s="2">
        <f t="shared" si="266"/>
        <v>0</v>
      </c>
      <c r="S1089" s="12">
        <f t="shared" si="267"/>
        <v>0</v>
      </c>
      <c r="T1089" s="16">
        <v>1</v>
      </c>
      <c r="U1089" s="2">
        <f t="shared" si="268"/>
        <v>0</v>
      </c>
      <c r="V1089" s="2">
        <f t="shared" si="269"/>
        <v>0</v>
      </c>
      <c r="W1089" s="2">
        <f t="shared" si="270"/>
        <v>1</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1</v>
      </c>
      <c r="K1108" s="2">
        <f t="shared" si="272"/>
        <v>0</v>
      </c>
      <c r="L1108" s="2">
        <f t="shared" si="273"/>
        <v>0</v>
      </c>
      <c r="M1108" s="2">
        <f t="shared" si="274"/>
        <v>1</v>
      </c>
      <c r="N1108" s="12">
        <f t="shared" si="275"/>
        <v>0</v>
      </c>
      <c r="O1108" s="16">
        <v>0</v>
      </c>
      <c r="P1108" s="2">
        <f t="shared" si="280"/>
        <v>0</v>
      </c>
      <c r="Q1108" s="2">
        <f t="shared" si="281"/>
        <v>1</v>
      </c>
      <c r="R1108" s="2">
        <f t="shared" si="282"/>
        <v>0</v>
      </c>
      <c r="S1108" s="12">
        <f t="shared" si="283"/>
        <v>0</v>
      </c>
      <c r="T1108" s="16">
        <v>1</v>
      </c>
      <c r="U1108" s="2">
        <f t="shared" si="284"/>
        <v>0</v>
      </c>
      <c r="V1108" s="2">
        <f t="shared" si="285"/>
        <v>0</v>
      </c>
      <c r="W1108" s="2">
        <f t="shared" si="286"/>
        <v>1</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1</v>
      </c>
      <c r="C1138" s="31">
        <v>1375</v>
      </c>
      <c r="D1138" s="18">
        <v>322</v>
      </c>
      <c r="E1138" s="30">
        <v>1</v>
      </c>
      <c r="F1138" s="2">
        <f t="shared" si="276"/>
        <v>1</v>
      </c>
      <c r="G1138" s="2">
        <f t="shared" si="277"/>
        <v>0</v>
      </c>
      <c r="H1138" s="2">
        <f t="shared" si="278"/>
        <v>0</v>
      </c>
      <c r="I1138" s="12">
        <f t="shared" si="279"/>
        <v>0</v>
      </c>
      <c r="J1138" s="30">
        <v>1</v>
      </c>
      <c r="K1138" s="2">
        <f t="shared" si="272"/>
        <v>1</v>
      </c>
      <c r="L1138" s="2">
        <f t="shared" si="273"/>
        <v>0</v>
      </c>
      <c r="M1138" s="2">
        <f t="shared" si="274"/>
        <v>0</v>
      </c>
      <c r="N1138" s="12">
        <f t="shared" si="275"/>
        <v>0</v>
      </c>
      <c r="O1138" s="16">
        <v>1</v>
      </c>
      <c r="P1138" s="2">
        <f t="shared" si="280"/>
        <v>1</v>
      </c>
      <c r="Q1138" s="2">
        <f t="shared" si="281"/>
        <v>0</v>
      </c>
      <c r="R1138" s="2">
        <f t="shared" si="282"/>
        <v>0</v>
      </c>
      <c r="S1138" s="12">
        <f t="shared" si="283"/>
        <v>0</v>
      </c>
      <c r="T1138" s="16">
        <v>1</v>
      </c>
      <c r="U1138" s="2">
        <f t="shared" si="284"/>
        <v>1</v>
      </c>
      <c r="V1138" s="2">
        <f t="shared" si="285"/>
        <v>0</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1</v>
      </c>
      <c r="K1360" s="2">
        <f t="shared" si="336"/>
        <v>0</v>
      </c>
      <c r="L1360" s="2">
        <f t="shared" si="337"/>
        <v>0</v>
      </c>
      <c r="M1360" s="2">
        <f t="shared" si="338"/>
        <v>1</v>
      </c>
      <c r="N1360" s="12">
        <f t="shared" si="339"/>
        <v>0</v>
      </c>
      <c r="O1360" s="16">
        <v>0</v>
      </c>
      <c r="P1360" s="2">
        <f t="shared" si="344"/>
        <v>0</v>
      </c>
      <c r="Q1360" s="2">
        <f t="shared" si="345"/>
        <v>1</v>
      </c>
      <c r="R1360" s="2">
        <f t="shared" si="346"/>
        <v>0</v>
      </c>
      <c r="S1360" s="12">
        <f t="shared" si="347"/>
        <v>0</v>
      </c>
      <c r="T1360" s="16">
        <v>1</v>
      </c>
      <c r="U1360" s="2">
        <f t="shared" si="348"/>
        <v>0</v>
      </c>
      <c r="V1360" s="2">
        <f t="shared" si="349"/>
        <v>0</v>
      </c>
      <c r="W1360" s="2">
        <f t="shared" si="350"/>
        <v>1</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1</v>
      </c>
      <c r="K1366" s="2">
        <f t="shared" si="336"/>
        <v>0</v>
      </c>
      <c r="L1366" s="2">
        <f t="shared" si="337"/>
        <v>0</v>
      </c>
      <c r="M1366" s="2">
        <f t="shared" si="338"/>
        <v>1</v>
      </c>
      <c r="N1366" s="12">
        <f t="shared" si="339"/>
        <v>0</v>
      </c>
      <c r="O1366" s="16">
        <v>0</v>
      </c>
      <c r="P1366" s="2">
        <f t="shared" si="344"/>
        <v>0</v>
      </c>
      <c r="Q1366" s="2">
        <f t="shared" si="345"/>
        <v>1</v>
      </c>
      <c r="R1366" s="2">
        <f t="shared" si="346"/>
        <v>0</v>
      </c>
      <c r="S1366" s="12">
        <f t="shared" si="347"/>
        <v>0</v>
      </c>
      <c r="T1366" s="16">
        <v>1</v>
      </c>
      <c r="U1366" s="2">
        <f t="shared" si="348"/>
        <v>0</v>
      </c>
      <c r="V1366" s="2">
        <f t="shared" si="349"/>
        <v>0</v>
      </c>
      <c r="W1366" s="2">
        <f t="shared" si="350"/>
        <v>1</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1</v>
      </c>
      <c r="K1373" s="2">
        <f t="shared" si="336"/>
        <v>0</v>
      </c>
      <c r="L1373" s="2">
        <f t="shared" si="337"/>
        <v>0</v>
      </c>
      <c r="M1373" s="2">
        <f t="shared" si="338"/>
        <v>1</v>
      </c>
      <c r="N1373" s="12">
        <f t="shared" si="339"/>
        <v>0</v>
      </c>
      <c r="O1373" s="16">
        <v>0</v>
      </c>
      <c r="P1373" s="2">
        <f t="shared" si="344"/>
        <v>0</v>
      </c>
      <c r="Q1373" s="2">
        <f t="shared" si="345"/>
        <v>1</v>
      </c>
      <c r="R1373" s="2">
        <f t="shared" si="346"/>
        <v>0</v>
      </c>
      <c r="S1373" s="12">
        <f t="shared" si="347"/>
        <v>0</v>
      </c>
      <c r="T1373" s="16">
        <v>1</v>
      </c>
      <c r="U1373" s="2">
        <f t="shared" si="348"/>
        <v>0</v>
      </c>
      <c r="V1373" s="2">
        <f t="shared" si="349"/>
        <v>0</v>
      </c>
      <c r="W1373" s="2">
        <f t="shared" si="350"/>
        <v>1</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1</v>
      </c>
      <c r="K1425" s="2">
        <f t="shared" si="352"/>
        <v>0</v>
      </c>
      <c r="L1425" s="2">
        <f t="shared" si="353"/>
        <v>0</v>
      </c>
      <c r="M1425" s="2">
        <f t="shared" si="354"/>
        <v>1</v>
      </c>
      <c r="N1425" s="12">
        <f t="shared" si="355"/>
        <v>0</v>
      </c>
      <c r="O1425" s="16">
        <v>0</v>
      </c>
      <c r="P1425" s="2">
        <f t="shared" si="360"/>
        <v>0</v>
      </c>
      <c r="Q1425" s="2">
        <f t="shared" si="361"/>
        <v>1</v>
      </c>
      <c r="R1425" s="2">
        <f t="shared" si="362"/>
        <v>0</v>
      </c>
      <c r="S1425" s="12">
        <f t="shared" si="363"/>
        <v>0</v>
      </c>
      <c r="T1425" s="16">
        <v>1</v>
      </c>
      <c r="U1425" s="2">
        <f t="shared" si="364"/>
        <v>0</v>
      </c>
      <c r="V1425" s="2">
        <f t="shared" si="365"/>
        <v>0</v>
      </c>
      <c r="W1425" s="2">
        <f t="shared" si="366"/>
        <v>1</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1</v>
      </c>
      <c r="K1582" s="2">
        <f t="shared" si="384"/>
        <v>0</v>
      </c>
      <c r="L1582" s="2">
        <f t="shared" si="385"/>
        <v>0</v>
      </c>
      <c r="M1582" s="2">
        <f t="shared" si="386"/>
        <v>1</v>
      </c>
      <c r="N1582" s="12">
        <f t="shared" si="387"/>
        <v>0</v>
      </c>
      <c r="O1582" s="16">
        <v>0</v>
      </c>
      <c r="P1582" s="2">
        <f t="shared" si="392"/>
        <v>0</v>
      </c>
      <c r="Q1582" s="2">
        <f t="shared" si="393"/>
        <v>1</v>
      </c>
      <c r="R1582" s="2">
        <f t="shared" si="394"/>
        <v>0</v>
      </c>
      <c r="S1582" s="12">
        <f t="shared" si="395"/>
        <v>0</v>
      </c>
      <c r="T1582" s="16">
        <v>1</v>
      </c>
      <c r="U1582" s="2">
        <f t="shared" si="396"/>
        <v>0</v>
      </c>
      <c r="V1582" s="2">
        <f t="shared" si="397"/>
        <v>0</v>
      </c>
      <c r="W1582" s="2">
        <f t="shared" si="398"/>
        <v>1</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opLeftCell="J61" workbookViewId="0">
      <selection activeCell="Z80" sqref="Z80"/>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0" t="s">
        <v>30</v>
      </c>
      <c r="B10" s="7" t="s">
        <v>28</v>
      </c>
      <c r="C10" s="2">
        <f>SUM(fuzzy_4_subset!F:F)</f>
        <v>1</v>
      </c>
      <c r="D10" s="2">
        <f>SUM(fuzzy_4_subset!I:I)</f>
        <v>0</v>
      </c>
      <c r="E10" s="6">
        <f>SUM(C10:D10)</f>
        <v>1</v>
      </c>
      <c r="G10" s="3" t="s">
        <v>32</v>
      </c>
      <c r="H10" s="24">
        <f>D11/(C11+D11)</f>
        <v>1</v>
      </c>
      <c r="I10" s="2"/>
      <c r="J10" s="3" t="s">
        <v>4</v>
      </c>
      <c r="K10" s="24">
        <f>D10/(C10+D10)</f>
        <v>0</v>
      </c>
      <c r="M10" s="34" t="s">
        <v>58</v>
      </c>
      <c r="S10" t="s">
        <v>44</v>
      </c>
      <c r="U10">
        <v>1711</v>
      </c>
      <c r="W10" s="50" t="s">
        <v>30</v>
      </c>
      <c r="X10" s="7" t="s">
        <v>28</v>
      </c>
      <c r="Y10" s="2">
        <v>322</v>
      </c>
      <c r="Z10" s="2">
        <v>0</v>
      </c>
      <c r="AA10" s="6">
        <f>SUM(Y10:Z10)</f>
        <v>322</v>
      </c>
      <c r="AC10" s="3" t="s">
        <v>32</v>
      </c>
      <c r="AD10" s="24">
        <f>Z11/(Y11+Z11)</f>
        <v>1</v>
      </c>
      <c r="AE10" s="2"/>
      <c r="AF10" s="3" t="s">
        <v>4</v>
      </c>
      <c r="AG10" s="24">
        <f>Z10/(Y10+Z10)</f>
        <v>0</v>
      </c>
    </row>
    <row r="11" spans="1:33" x14ac:dyDescent="0.2">
      <c r="A11" s="50"/>
      <c r="B11" s="7" t="s">
        <v>29</v>
      </c>
      <c r="C11" s="2">
        <f>SUM(fuzzy_4_subset!H:H)</f>
        <v>0</v>
      </c>
      <c r="D11" s="2">
        <f>SUM(fuzzy_4_subset!G:G)</f>
        <v>1664</v>
      </c>
      <c r="E11" s="6">
        <f>SUM(C11:D11)</f>
        <v>1664</v>
      </c>
      <c r="G11" s="2"/>
      <c r="H11" s="25"/>
      <c r="I11" s="2"/>
      <c r="J11" s="2"/>
      <c r="K11" s="28"/>
      <c r="M11" s="34" t="s">
        <v>1499</v>
      </c>
      <c r="S11" t="s">
        <v>56</v>
      </c>
      <c r="U11">
        <v>9</v>
      </c>
      <c r="W11" s="50"/>
      <c r="X11" s="7" t="s">
        <v>29</v>
      </c>
      <c r="Y11" s="2">
        <v>0</v>
      </c>
      <c r="Z11" s="2">
        <f>Z14-Y10-Y11-Z10</f>
        <v>1162725259</v>
      </c>
      <c r="AA11" s="6">
        <f>SUM(Y11:Z11)</f>
        <v>1162725259</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1500</v>
      </c>
      <c r="S12" s="9" t="s">
        <v>42</v>
      </c>
      <c r="T12" s="9"/>
      <c r="U12">
        <v>486</v>
      </c>
      <c r="X12" s="5"/>
      <c r="Y12" s="6">
        <f>SUM(Y10:Y11)</f>
        <v>322</v>
      </c>
      <c r="Z12" s="6">
        <f>SUM(Z10:Z11)</f>
        <v>1162725259</v>
      </c>
      <c r="AA12" s="6">
        <f>SUM(Y10:Z11)</f>
        <v>1162725581</v>
      </c>
      <c r="AC12" s="3" t="s">
        <v>2</v>
      </c>
      <c r="AD12" s="24">
        <f>(Y10+Z11)/(AA12)</f>
        <v>1</v>
      </c>
      <c r="AE12" s="2"/>
      <c r="AF12" s="3" t="s">
        <v>5</v>
      </c>
      <c r="AG12" s="25">
        <f>(AG9+AG10)/2</f>
        <v>0</v>
      </c>
    </row>
    <row r="13" spans="1:33" ht="16" customHeight="1" x14ac:dyDescent="0.2">
      <c r="G13" s="3" t="s">
        <v>33</v>
      </c>
      <c r="H13" s="24">
        <f>(C10)/(C10+C11)</f>
        <v>1</v>
      </c>
      <c r="M13" s="34" t="s">
        <v>1501</v>
      </c>
      <c r="S13" s="54" t="s">
        <v>41</v>
      </c>
      <c r="T13" s="54"/>
      <c r="U13">
        <v>11</v>
      </c>
      <c r="AC13" s="3" t="s">
        <v>33</v>
      </c>
      <c r="AD13" s="24">
        <f>(Y10)/(Y10+Y11)</f>
        <v>1</v>
      </c>
      <c r="AG13" s="27"/>
    </row>
    <row r="14" spans="1:33" x14ac:dyDescent="0.2">
      <c r="M14" s="34" t="s">
        <v>1502</v>
      </c>
      <c r="S14" t="s">
        <v>14</v>
      </c>
      <c r="U14" s="10">
        <v>1</v>
      </c>
      <c r="Y14" t="s">
        <v>50</v>
      </c>
      <c r="Z14" s="55">
        <v>1162725581</v>
      </c>
      <c r="AD14" s="23"/>
      <c r="AG14" s="27"/>
    </row>
    <row r="15" spans="1:33" x14ac:dyDescent="0.2">
      <c r="M15" s="34" t="s">
        <v>1503</v>
      </c>
      <c r="S15" t="s">
        <v>40</v>
      </c>
      <c r="U15" s="21">
        <v>322</v>
      </c>
      <c r="AD15" s="23"/>
      <c r="AG15" s="27"/>
    </row>
    <row r="16" spans="1:33" x14ac:dyDescent="0.2">
      <c r="M16" s="34" t="s">
        <v>1504</v>
      </c>
      <c r="U16" s="21"/>
      <c r="AD16" s="23"/>
      <c r="AG16" s="27"/>
    </row>
    <row r="17" spans="1:33" x14ac:dyDescent="0.2">
      <c r="M17" s="35"/>
      <c r="U17" s="21"/>
      <c r="AD17" s="23"/>
      <c r="AG17" s="27"/>
    </row>
    <row r="18" spans="1:33" x14ac:dyDescent="0.2">
      <c r="M18" s="35"/>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1</v>
      </c>
      <c r="I31" s="2"/>
      <c r="J31" s="3" t="s">
        <v>3</v>
      </c>
      <c r="K31" s="24">
        <f>C33/(C33+D33)</f>
        <v>7.2115384615384619E-3</v>
      </c>
      <c r="S31" t="s">
        <v>45</v>
      </c>
      <c r="U31">
        <v>9407</v>
      </c>
      <c r="X31" s="2"/>
      <c r="Y31" s="7" t="s">
        <v>28</v>
      </c>
      <c r="Z31" s="7" t="s">
        <v>29</v>
      </c>
      <c r="AA31" s="2"/>
      <c r="AC31" s="3" t="s">
        <v>31</v>
      </c>
      <c r="AD31" s="24">
        <f>Y32/(Y32+Z32)</f>
        <v>1</v>
      </c>
      <c r="AE31" s="2"/>
      <c r="AF31" s="3" t="s">
        <v>3</v>
      </c>
      <c r="AG31" s="24">
        <f>Y33/(Y33+Z33)</f>
        <v>0</v>
      </c>
    </row>
    <row r="32" spans="1:33" x14ac:dyDescent="0.2">
      <c r="A32" s="50" t="s">
        <v>30</v>
      </c>
      <c r="B32" s="7" t="s">
        <v>0</v>
      </c>
      <c r="C32" s="2">
        <f>SUM(fuzzy_4_subset!K:K)</f>
        <v>1</v>
      </c>
      <c r="D32" s="2">
        <f>SUM(fuzzy_4_subset!N:N)</f>
        <v>0</v>
      </c>
      <c r="E32" s="6">
        <f>SUM(C32:D32)</f>
        <v>1</v>
      </c>
      <c r="G32" s="3" t="s">
        <v>32</v>
      </c>
      <c r="H32" s="24">
        <f>D33/(C33+D33)</f>
        <v>0.99278846153846156</v>
      </c>
      <c r="I32" s="2"/>
      <c r="J32" s="3" t="s">
        <v>4</v>
      </c>
      <c r="K32" s="24">
        <f>D32/(C32+D32)</f>
        <v>0</v>
      </c>
      <c r="M32" s="34" t="s">
        <v>58</v>
      </c>
      <c r="S32" t="s">
        <v>44</v>
      </c>
      <c r="U32">
        <v>1711</v>
      </c>
      <c r="W32" s="50" t="s">
        <v>30</v>
      </c>
      <c r="X32" s="7" t="s">
        <v>28</v>
      </c>
      <c r="Y32" s="2">
        <v>322</v>
      </c>
      <c r="Z32" s="2">
        <v>0</v>
      </c>
      <c r="AA32" s="6">
        <f>SUM(Y32:Z32)</f>
        <v>322</v>
      </c>
      <c r="AC32" s="3" t="s">
        <v>32</v>
      </c>
      <c r="AD32" s="24">
        <f>Z33/(Y33+Z33)</f>
        <v>1</v>
      </c>
      <c r="AE32" s="2"/>
      <c r="AF32" s="3" t="s">
        <v>4</v>
      </c>
      <c r="AG32" s="24">
        <f>Z32/(Y32+Z32)</f>
        <v>0</v>
      </c>
    </row>
    <row r="33" spans="1:33" x14ac:dyDescent="0.2">
      <c r="A33" s="50"/>
      <c r="B33" s="7" t="s">
        <v>1</v>
      </c>
      <c r="C33" s="2">
        <f>SUM(fuzzy_4_subset!M:M)</f>
        <v>12</v>
      </c>
      <c r="D33" s="2">
        <f>SUM(fuzzy_4_subset!L:L)</f>
        <v>1652</v>
      </c>
      <c r="E33" s="6">
        <f>SUM(C33:D33)</f>
        <v>1664</v>
      </c>
      <c r="G33" s="2"/>
      <c r="H33" s="25"/>
      <c r="I33" s="2"/>
      <c r="J33" s="2"/>
      <c r="K33" s="28"/>
      <c r="M33" s="34" t="s">
        <v>1499</v>
      </c>
      <c r="S33" t="s">
        <v>43</v>
      </c>
      <c r="U33">
        <v>9</v>
      </c>
      <c r="W33" s="50"/>
      <c r="X33" s="7" t="s">
        <v>29</v>
      </c>
      <c r="Y33" s="2">
        <v>0</v>
      </c>
      <c r="Z33" s="2">
        <f>Z36-Y32-Y33-Z32</f>
        <v>1162725259</v>
      </c>
      <c r="AA33" s="6">
        <f>SUM(Y33:Z33)</f>
        <v>1162725259</v>
      </c>
      <c r="AC33" s="2"/>
      <c r="AD33" s="25"/>
      <c r="AE33" s="2"/>
      <c r="AF33" s="2"/>
      <c r="AG33" s="28"/>
    </row>
    <row r="34" spans="1:33" x14ac:dyDescent="0.2">
      <c r="B34" s="5"/>
      <c r="C34" s="6">
        <f>SUM(C32:C33)</f>
        <v>13</v>
      </c>
      <c r="D34" s="6">
        <f>SUM(D32:D33)</f>
        <v>1652</v>
      </c>
      <c r="E34" s="6">
        <f>SUM(C32:D33)</f>
        <v>1665</v>
      </c>
      <c r="G34" s="3" t="s">
        <v>2</v>
      </c>
      <c r="H34" s="24">
        <f>(C32+D33)/(E34)</f>
        <v>0.99279279279279276</v>
      </c>
      <c r="I34" s="2"/>
      <c r="J34" s="3" t="s">
        <v>5</v>
      </c>
      <c r="K34" s="25">
        <f>(K31+K32)/2</f>
        <v>3.605769230769231E-3</v>
      </c>
      <c r="M34" s="34" t="s">
        <v>1500</v>
      </c>
      <c r="S34" s="9" t="s">
        <v>42</v>
      </c>
      <c r="T34" s="9"/>
      <c r="U34">
        <v>486</v>
      </c>
      <c r="X34" s="5"/>
      <c r="Y34" s="6">
        <f>SUM(Y32:Y33)</f>
        <v>322</v>
      </c>
      <c r="Z34" s="6">
        <f>SUM(Z32:Z33)</f>
        <v>1162725259</v>
      </c>
      <c r="AA34" s="6">
        <f>SUM(Y32:Z33)</f>
        <v>1162725581</v>
      </c>
      <c r="AC34" s="3" t="s">
        <v>2</v>
      </c>
      <c r="AD34" s="24">
        <f>(Y32+Z33)/(AA34)</f>
        <v>1</v>
      </c>
      <c r="AE34" s="2"/>
      <c r="AF34" s="3" t="s">
        <v>5</v>
      </c>
      <c r="AG34" s="25">
        <f>(AG31+AG32)/2</f>
        <v>0</v>
      </c>
    </row>
    <row r="35" spans="1:33" ht="16" customHeight="1" x14ac:dyDescent="0.2">
      <c r="G35" s="3" t="s">
        <v>33</v>
      </c>
      <c r="H35" s="24">
        <f>(C32)/(C32+C33)</f>
        <v>7.6923076923076927E-2</v>
      </c>
      <c r="M35" s="34" t="s">
        <v>1501</v>
      </c>
      <c r="S35" s="54" t="s">
        <v>41</v>
      </c>
      <c r="T35" s="54"/>
      <c r="U35">
        <v>11</v>
      </c>
      <c r="AC35" s="3" t="s">
        <v>33</v>
      </c>
      <c r="AD35" s="24">
        <f>(Y32)/(Y32+Y33)</f>
        <v>1</v>
      </c>
      <c r="AG35" s="27"/>
    </row>
    <row r="36" spans="1:33" x14ac:dyDescent="0.2">
      <c r="M36" s="34" t="s">
        <v>1502</v>
      </c>
      <c r="S36" t="s">
        <v>14</v>
      </c>
      <c r="U36" s="10">
        <v>13</v>
      </c>
      <c r="Y36" t="s">
        <v>50</v>
      </c>
      <c r="Z36" s="55">
        <v>1162725581</v>
      </c>
      <c r="AD36" s="23"/>
      <c r="AG36" s="27"/>
    </row>
    <row r="37" spans="1:33" x14ac:dyDescent="0.2">
      <c r="M37" s="34" t="s">
        <v>1503</v>
      </c>
      <c r="S37" t="s">
        <v>40</v>
      </c>
      <c r="U37" s="21">
        <v>322</v>
      </c>
      <c r="AD37" s="23"/>
      <c r="AG37" s="27"/>
    </row>
    <row r="38" spans="1:33" x14ac:dyDescent="0.2">
      <c r="M38" s="34" t="s">
        <v>1504</v>
      </c>
      <c r="U38" s="21"/>
      <c r="AD38" s="23"/>
      <c r="AG38" s="27"/>
    </row>
    <row r="39" spans="1:33" x14ac:dyDescent="0.2">
      <c r="M39" s="35"/>
      <c r="U39" s="21"/>
      <c r="AD39" s="23"/>
      <c r="AG39" s="27"/>
    </row>
    <row r="40" spans="1:33" x14ac:dyDescent="0.2">
      <c r="M40" s="35"/>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0" t="s">
        <v>30</v>
      </c>
      <c r="B54" s="7" t="s">
        <v>0</v>
      </c>
      <c r="C54" s="2">
        <f>SUM(fuzzy_4_subset!P:P)</f>
        <v>1</v>
      </c>
      <c r="D54" s="2">
        <f>SUM(fuzzy_4_subset!S:S)</f>
        <v>0</v>
      </c>
      <c r="E54" s="6">
        <f>SUM(C54:D54)</f>
        <v>1</v>
      </c>
      <c r="G54" s="3" t="s">
        <v>32</v>
      </c>
      <c r="H54" s="24">
        <f>D55/(C55+D55)</f>
        <v>1</v>
      </c>
      <c r="I54" s="2"/>
      <c r="J54" s="3" t="s">
        <v>4</v>
      </c>
      <c r="K54" s="24">
        <f>D54/(C54+D54)</f>
        <v>0</v>
      </c>
      <c r="M54" s="34" t="s">
        <v>58</v>
      </c>
      <c r="S54" t="s">
        <v>44</v>
      </c>
      <c r="U54">
        <v>1711</v>
      </c>
      <c r="W54" s="50" t="s">
        <v>30</v>
      </c>
      <c r="X54" s="7" t="s">
        <v>28</v>
      </c>
      <c r="Y54" s="2">
        <v>322</v>
      </c>
      <c r="Z54" s="2">
        <v>0</v>
      </c>
      <c r="AA54" s="6">
        <f>SUM(Y54:Z54)</f>
        <v>322</v>
      </c>
      <c r="AC54" s="3" t="s">
        <v>32</v>
      </c>
      <c r="AD54" s="24">
        <f>Z55/(Y55+Z55)</f>
        <v>1</v>
      </c>
      <c r="AE54" s="2"/>
      <c r="AF54" s="3" t="s">
        <v>4</v>
      </c>
      <c r="AG54" s="24">
        <f>Z54/(Y54+Z54)</f>
        <v>0</v>
      </c>
    </row>
    <row r="55" spans="1:33" x14ac:dyDescent="0.2">
      <c r="A55" s="50"/>
      <c r="B55" s="7" t="s">
        <v>1</v>
      </c>
      <c r="C55" s="2">
        <f>SUM(fuzzy_4_subset!R:R)</f>
        <v>0</v>
      </c>
      <c r="D55" s="2">
        <f>SUM(fuzzy_4_subset!Q:Q)</f>
        <v>1664</v>
      </c>
      <c r="E55" s="6">
        <f>SUM(C55:D55)</f>
        <v>1664</v>
      </c>
      <c r="G55" s="2"/>
      <c r="H55" s="25"/>
      <c r="I55" s="2"/>
      <c r="J55" s="2"/>
      <c r="K55" s="28"/>
      <c r="M55" s="34" t="s">
        <v>1499</v>
      </c>
      <c r="S55" t="s">
        <v>43</v>
      </c>
      <c r="U55">
        <v>9</v>
      </c>
      <c r="W55" s="50"/>
      <c r="X55" s="7" t="s">
        <v>29</v>
      </c>
      <c r="Y55" s="2">
        <v>0</v>
      </c>
      <c r="Z55" s="2">
        <f>Z58-Y54-Y55-Z54</f>
        <v>1162725259</v>
      </c>
      <c r="AA55" s="6">
        <f>SUM(Y55:Z55)</f>
        <v>1162725259</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1500</v>
      </c>
      <c r="S56" s="9" t="s">
        <v>42</v>
      </c>
      <c r="T56" s="9"/>
      <c r="U56">
        <v>729</v>
      </c>
      <c r="X56" s="5"/>
      <c r="Y56" s="6">
        <f>SUM(Y54:Y55)</f>
        <v>322</v>
      </c>
      <c r="Z56" s="6">
        <f>SUM(Z54:Z55)</f>
        <v>1162725259</v>
      </c>
      <c r="AA56" s="6">
        <f>SUM(Y54:Z55)</f>
        <v>1162725581</v>
      </c>
      <c r="AC56" s="3" t="s">
        <v>2</v>
      </c>
      <c r="AD56" s="24">
        <f>(Y54+Z55)/(AA56)</f>
        <v>1</v>
      </c>
      <c r="AE56" s="2"/>
      <c r="AF56" s="3" t="s">
        <v>5</v>
      </c>
      <c r="AG56" s="25">
        <f>(AG53+AG54)/2</f>
        <v>0</v>
      </c>
    </row>
    <row r="57" spans="1:33" ht="16" customHeight="1" x14ac:dyDescent="0.2">
      <c r="G57" s="3" t="s">
        <v>33</v>
      </c>
      <c r="H57" s="24">
        <f>(C54)/(C54+C55)</f>
        <v>1</v>
      </c>
      <c r="M57" s="34" t="s">
        <v>1501</v>
      </c>
      <c r="S57" s="54" t="s">
        <v>41</v>
      </c>
      <c r="T57" s="54"/>
      <c r="U57">
        <v>11</v>
      </c>
      <c r="AC57" s="3" t="s">
        <v>33</v>
      </c>
      <c r="AD57" s="24">
        <f>(Y54)/(Y54+Y55)</f>
        <v>1</v>
      </c>
      <c r="AG57" s="27"/>
    </row>
    <row r="58" spans="1:33" x14ac:dyDescent="0.2">
      <c r="M58" s="34" t="s">
        <v>1502</v>
      </c>
      <c r="S58" t="s">
        <v>14</v>
      </c>
      <c r="U58" s="10">
        <v>1</v>
      </c>
      <c r="Y58" t="s">
        <v>50</v>
      </c>
      <c r="Z58" s="55">
        <v>1162725581</v>
      </c>
      <c r="AD58" s="23"/>
      <c r="AG58" s="27"/>
    </row>
    <row r="59" spans="1:33" x14ac:dyDescent="0.2">
      <c r="M59" s="34" t="s">
        <v>1503</v>
      </c>
      <c r="S59" t="s">
        <v>40</v>
      </c>
      <c r="U59" s="21">
        <v>322</v>
      </c>
      <c r="AD59" s="23"/>
      <c r="AG59" s="27"/>
    </row>
    <row r="60" spans="1:33" x14ac:dyDescent="0.2">
      <c r="M60" s="34" t="s">
        <v>1504</v>
      </c>
      <c r="U60" s="21"/>
      <c r="AD60" s="23"/>
      <c r="AG60" s="27"/>
    </row>
    <row r="61" spans="1:33" x14ac:dyDescent="0.2">
      <c r="M61" s="35"/>
      <c r="U61" s="21"/>
      <c r="AD61" s="23"/>
      <c r="AG61" s="27"/>
    </row>
    <row r="62" spans="1:33" x14ac:dyDescent="0.2">
      <c r="M62" s="35"/>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1</v>
      </c>
      <c r="I75" s="2"/>
      <c r="J75" s="3" t="s">
        <v>3</v>
      </c>
      <c r="K75" s="24">
        <f>C77/(C77+D77)</f>
        <v>7.2115384615384619E-3</v>
      </c>
      <c r="S75" t="s">
        <v>45</v>
      </c>
      <c r="U75" s="47">
        <v>9407</v>
      </c>
      <c r="X75" s="2"/>
      <c r="Y75" s="7" t="s">
        <v>28</v>
      </c>
      <c r="Z75" s="7" t="s">
        <v>29</v>
      </c>
      <c r="AA75" s="2"/>
      <c r="AC75" s="3" t="s">
        <v>31</v>
      </c>
      <c r="AD75" s="24">
        <f>Y76/(Y76+Z76)</f>
        <v>1</v>
      </c>
      <c r="AE75" s="2"/>
      <c r="AF75" s="3" t="s">
        <v>3</v>
      </c>
      <c r="AG75" s="24">
        <f>Y77/(Y77+Z77)</f>
        <v>0</v>
      </c>
    </row>
    <row r="76" spans="1:33" x14ac:dyDescent="0.2">
      <c r="A76" s="50" t="s">
        <v>30</v>
      </c>
      <c r="B76" s="7" t="s">
        <v>0</v>
      </c>
      <c r="C76" s="2">
        <f>SUM(fuzzy_4_subset!U:U)</f>
        <v>1</v>
      </c>
      <c r="D76" s="2">
        <f>SUM(fuzzy_4_subset!X:X)</f>
        <v>0</v>
      </c>
      <c r="E76" s="6">
        <f>SUM(C76:D76)</f>
        <v>1</v>
      </c>
      <c r="G76" s="3" t="s">
        <v>32</v>
      </c>
      <c r="H76" s="24">
        <f>D77/(C77+D77)</f>
        <v>0.99278846153846156</v>
      </c>
      <c r="I76" s="2"/>
      <c r="J76" s="3" t="s">
        <v>4</v>
      </c>
      <c r="K76" s="24">
        <f>D76/(C76+D76)</f>
        <v>0</v>
      </c>
      <c r="M76" s="34" t="s">
        <v>58</v>
      </c>
      <c r="S76" t="s">
        <v>44</v>
      </c>
      <c r="U76" s="47">
        <v>1711</v>
      </c>
      <c r="W76" s="50" t="s">
        <v>30</v>
      </c>
      <c r="X76" s="7" t="s">
        <v>28</v>
      </c>
      <c r="Y76" s="2">
        <v>311</v>
      </c>
      <c r="Z76" s="2">
        <v>0</v>
      </c>
      <c r="AA76" s="6">
        <f>SUM(Y76:Z76)</f>
        <v>311</v>
      </c>
      <c r="AC76" s="3" t="s">
        <v>32</v>
      </c>
      <c r="AD76" s="24">
        <f>Z77/(Y77+Z77)</f>
        <v>1</v>
      </c>
      <c r="AE76" s="2"/>
      <c r="AF76" s="3" t="s">
        <v>4</v>
      </c>
      <c r="AG76" s="24">
        <f>Z76/(Y76+Z76)</f>
        <v>0</v>
      </c>
    </row>
    <row r="77" spans="1:33" x14ac:dyDescent="0.2">
      <c r="A77" s="50"/>
      <c r="B77" s="7" t="s">
        <v>1</v>
      </c>
      <c r="C77" s="2">
        <f>SUM(fuzzy_4_subset!W:W)</f>
        <v>12</v>
      </c>
      <c r="D77" s="2">
        <f>SUM(fuzzy_4_subset!V:V)</f>
        <v>1652</v>
      </c>
      <c r="E77" s="6">
        <f>SUM(C77:D77)</f>
        <v>1664</v>
      </c>
      <c r="G77" s="2"/>
      <c r="H77" s="25"/>
      <c r="I77" s="2"/>
      <c r="J77" s="2"/>
      <c r="K77" s="28"/>
      <c r="M77" s="34" t="s">
        <v>1499</v>
      </c>
      <c r="S77" t="s">
        <v>43</v>
      </c>
      <c r="U77" s="47">
        <v>9</v>
      </c>
      <c r="W77" s="50"/>
      <c r="X77" s="7" t="s">
        <v>29</v>
      </c>
      <c r="Y77" s="2">
        <v>0</v>
      </c>
      <c r="Z77" s="2">
        <f>Z80-Y76-Y77-Z76</f>
        <v>1162725270</v>
      </c>
      <c r="AA77" s="6">
        <f>SUM(Y77:Z77)</f>
        <v>1162725270</v>
      </c>
      <c r="AC77" s="2"/>
      <c r="AD77" s="25"/>
      <c r="AE77" s="2"/>
      <c r="AF77" s="2"/>
      <c r="AG77" s="28"/>
    </row>
    <row r="78" spans="1:33" x14ac:dyDescent="0.2">
      <c r="B78" s="5"/>
      <c r="C78" s="6">
        <f>SUM(C76:C77)</f>
        <v>13</v>
      </c>
      <c r="D78" s="6">
        <f>SUM(D76:D77)</f>
        <v>1652</v>
      </c>
      <c r="E78" s="6">
        <f>SUM(C76:D77)</f>
        <v>1665</v>
      </c>
      <c r="G78" s="3" t="s">
        <v>2</v>
      </c>
      <c r="H78" s="24">
        <f>(C76+D77)/(E78)</f>
        <v>0.99279279279279276</v>
      </c>
      <c r="I78" s="2"/>
      <c r="J78" s="3" t="s">
        <v>5</v>
      </c>
      <c r="K78" s="25">
        <f>(K75+K76)/2</f>
        <v>3.605769230769231E-3</v>
      </c>
      <c r="M78" s="34" t="s">
        <v>1500</v>
      </c>
      <c r="S78" s="9" t="s">
        <v>42</v>
      </c>
      <c r="T78" s="9"/>
      <c r="U78" s="47">
        <v>729</v>
      </c>
      <c r="X78" s="5"/>
      <c r="Y78" s="6">
        <f>SUM(Y76:Y77)</f>
        <v>311</v>
      </c>
      <c r="Z78" s="6">
        <f>SUM(Z76:Z77)</f>
        <v>1162725270</v>
      </c>
      <c r="AA78" s="6">
        <f>SUM(Y76:Z77)</f>
        <v>1162725581</v>
      </c>
      <c r="AC78" s="3" t="s">
        <v>2</v>
      </c>
      <c r="AD78" s="24">
        <f>(Y76+Z77)/(AA78)</f>
        <v>1</v>
      </c>
      <c r="AE78" s="2"/>
      <c r="AF78" s="3" t="s">
        <v>5</v>
      </c>
      <c r="AG78" s="25">
        <f>(AG75+AG76)/2</f>
        <v>0</v>
      </c>
    </row>
    <row r="79" spans="1:33" ht="16" customHeight="1" x14ac:dyDescent="0.2">
      <c r="G79" s="3" t="s">
        <v>33</v>
      </c>
      <c r="H79" s="24">
        <f>(C76)/(C76+C77)</f>
        <v>7.6923076923076927E-2</v>
      </c>
      <c r="M79" s="34" t="s">
        <v>1501</v>
      </c>
      <c r="S79" s="54" t="s">
        <v>41</v>
      </c>
      <c r="T79" s="54"/>
      <c r="U79" s="47">
        <v>11</v>
      </c>
      <c r="AC79" s="3" t="s">
        <v>33</v>
      </c>
      <c r="AD79" s="24">
        <f>(Y76)/(Y76+Y77)</f>
        <v>1</v>
      </c>
      <c r="AG79" s="27"/>
    </row>
    <row r="80" spans="1:33" x14ac:dyDescent="0.2">
      <c r="M80" s="34" t="s">
        <v>1502</v>
      </c>
      <c r="S80" t="s">
        <v>14</v>
      </c>
      <c r="U80" s="48">
        <v>13</v>
      </c>
      <c r="Y80" t="s">
        <v>50</v>
      </c>
      <c r="Z80" s="55">
        <v>1162725581</v>
      </c>
      <c r="AD80" s="23"/>
      <c r="AG80" s="27"/>
    </row>
    <row r="81" spans="13:33" x14ac:dyDescent="0.2">
      <c r="M81" s="34" t="s">
        <v>1503</v>
      </c>
      <c r="S81" t="s">
        <v>40</v>
      </c>
      <c r="U81" s="47">
        <v>322</v>
      </c>
      <c r="AD81" s="23"/>
      <c r="AG81" s="27"/>
    </row>
    <row r="82" spans="13:33" x14ac:dyDescent="0.2">
      <c r="M82" s="34" t="s">
        <v>1504</v>
      </c>
      <c r="U82" s="21"/>
      <c r="AD82" s="23"/>
      <c r="AG82" s="27"/>
    </row>
    <row r="83" spans="13:33" x14ac:dyDescent="0.2">
      <c r="M83" s="35"/>
      <c r="U83" s="21"/>
      <c r="AD83" s="23"/>
      <c r="AG83" s="27"/>
    </row>
    <row r="84" spans="13:33" x14ac:dyDescent="0.2">
      <c r="M84" s="35"/>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7" sqref="G7"/>
    </sheetView>
  </sheetViews>
  <sheetFormatPr baseColWidth="10" defaultRowHeight="16" x14ac:dyDescent="0.2"/>
  <sheetData>
    <row r="1" spans="1:8" ht="17" thickBot="1" x14ac:dyDescent="0.25">
      <c r="H1" t="s">
        <v>1506</v>
      </c>
    </row>
    <row r="2" spans="1:8" ht="17" thickBot="1" x14ac:dyDescent="0.25">
      <c r="B2" s="2">
        <v>1</v>
      </c>
      <c r="C2" s="2">
        <v>2</v>
      </c>
      <c r="D2" s="2">
        <v>3</v>
      </c>
      <c r="E2" s="2">
        <v>4</v>
      </c>
      <c r="F2" s="2">
        <v>5</v>
      </c>
      <c r="G2" s="2">
        <v>6</v>
      </c>
      <c r="H2" s="41"/>
    </row>
    <row r="3" spans="1:8" x14ac:dyDescent="0.2">
      <c r="A3" s="44" t="s">
        <v>1505</v>
      </c>
      <c r="B3" s="42">
        <v>13</v>
      </c>
      <c r="C3" s="43">
        <v>3</v>
      </c>
      <c r="D3" s="43">
        <v>4</v>
      </c>
      <c r="E3" s="43">
        <v>16</v>
      </c>
      <c r="F3" s="43">
        <v>113</v>
      </c>
      <c r="G3" s="43">
        <v>111</v>
      </c>
      <c r="H3" s="14">
        <f>SUM(B3:G3)</f>
        <v>260</v>
      </c>
    </row>
    <row r="4" spans="1:8" x14ac:dyDescent="0.2">
      <c r="A4" s="45" t="s">
        <v>1507</v>
      </c>
      <c r="B4" s="37">
        <v>39</v>
      </c>
      <c r="C4" s="2">
        <v>3</v>
      </c>
      <c r="D4" s="2">
        <v>5</v>
      </c>
      <c r="E4" s="2">
        <v>15</v>
      </c>
      <c r="F4" s="2">
        <v>142</v>
      </c>
      <c r="G4" s="2">
        <v>783</v>
      </c>
      <c r="H4" s="12">
        <f>SUM(B4:G4)</f>
        <v>987</v>
      </c>
    </row>
    <row r="5" spans="1:8" x14ac:dyDescent="0.2">
      <c r="A5" s="45" t="s">
        <v>1508</v>
      </c>
      <c r="B5" s="37">
        <v>36</v>
      </c>
      <c r="C5" s="2">
        <v>3</v>
      </c>
      <c r="D5" s="2">
        <v>4</v>
      </c>
      <c r="E5" s="2">
        <v>13</v>
      </c>
      <c r="F5" s="2">
        <v>123</v>
      </c>
      <c r="G5" s="2">
        <v>121</v>
      </c>
      <c r="H5" s="12">
        <f>SUM(B5:G5)</f>
        <v>300</v>
      </c>
    </row>
    <row r="6" spans="1:8" ht="17" thickBot="1" x14ac:dyDescent="0.25">
      <c r="A6" s="46" t="s">
        <v>1509</v>
      </c>
      <c r="B6" s="38">
        <v>36</v>
      </c>
      <c r="C6" s="39">
        <v>3</v>
      </c>
      <c r="D6" s="39">
        <v>4</v>
      </c>
      <c r="E6" s="39">
        <v>14</v>
      </c>
      <c r="F6" s="39">
        <v>172</v>
      </c>
      <c r="G6" s="39">
        <v>650</v>
      </c>
      <c r="H6" s="40">
        <f>SUM(B6:G6)</f>
        <v>879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abSelected="1" topLeftCell="A50" workbookViewId="0">
      <selection activeCell="H70" sqref="H70"/>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1.141826923076923E-2</v>
      </c>
      <c r="S9" t="s">
        <v>44</v>
      </c>
      <c r="U9">
        <v>1771</v>
      </c>
    </row>
    <row r="10" spans="1:21" x14ac:dyDescent="0.2">
      <c r="A10" s="50" t="s">
        <v>30</v>
      </c>
      <c r="B10" s="7" t="s">
        <v>28</v>
      </c>
      <c r="C10" s="2">
        <v>1</v>
      </c>
      <c r="D10" s="2">
        <v>0</v>
      </c>
      <c r="E10" s="6">
        <f>SUM(C10:D10)</f>
        <v>1</v>
      </c>
      <c r="G10" s="3" t="s">
        <v>32</v>
      </c>
      <c r="H10" s="24">
        <f>D11/(C11+D11)</f>
        <v>0.98858173076923073</v>
      </c>
      <c r="I10" s="2"/>
      <c r="J10" s="3" t="s">
        <v>4</v>
      </c>
      <c r="K10" s="24">
        <f>D10/(C10+D10)</f>
        <v>0</v>
      </c>
      <c r="M10" s="1" t="s">
        <v>1494</v>
      </c>
      <c r="S10" t="s">
        <v>43</v>
      </c>
      <c r="U10">
        <v>5</v>
      </c>
    </row>
    <row r="11" spans="1:21" x14ac:dyDescent="0.2">
      <c r="A11" s="50"/>
      <c r="B11" s="7" t="s">
        <v>29</v>
      </c>
      <c r="C11" s="2">
        <v>19</v>
      </c>
      <c r="D11" s="2">
        <f>1665-C10-C11-D10</f>
        <v>1645</v>
      </c>
      <c r="E11" s="6">
        <f>SUM(C11:D11)</f>
        <v>1664</v>
      </c>
      <c r="G11" s="2"/>
      <c r="H11" s="25"/>
      <c r="I11" s="2"/>
      <c r="J11" s="2"/>
      <c r="K11" s="28"/>
      <c r="M11" s="1" t="s">
        <v>1495</v>
      </c>
      <c r="S11" t="s">
        <v>14</v>
      </c>
      <c r="U11" s="10">
        <v>20</v>
      </c>
    </row>
    <row r="12" spans="1:21" x14ac:dyDescent="0.2">
      <c r="B12" s="5"/>
      <c r="C12" s="6">
        <f>SUM(C10:C11)</f>
        <v>20</v>
      </c>
      <c r="D12" s="6">
        <f>SUM(D10:D11)</f>
        <v>1645</v>
      </c>
      <c r="E12" s="6">
        <f>SUM(C10:D11)</f>
        <v>1665</v>
      </c>
      <c r="G12" s="3" t="s">
        <v>2</v>
      </c>
      <c r="H12" s="24">
        <f>(C10+D11)/(E12)</f>
        <v>0.98858858858858856</v>
      </c>
      <c r="I12" s="2"/>
      <c r="J12" s="3" t="s">
        <v>5</v>
      </c>
      <c r="K12" s="25">
        <f>(K9+K10)/2</f>
        <v>5.7091346153846151E-3</v>
      </c>
      <c r="M12" s="1" t="s">
        <v>1496</v>
      </c>
      <c r="S12" s="9"/>
      <c r="T12" s="9"/>
    </row>
    <row r="13" spans="1:21" ht="16" customHeight="1" x14ac:dyDescent="0.2">
      <c r="G13" s="3" t="s">
        <v>33</v>
      </c>
      <c r="H13" s="24">
        <f>(C10)/(C10+C11)</f>
        <v>0.05</v>
      </c>
      <c r="K13" s="27"/>
      <c r="M13" s="1" t="s">
        <v>1497</v>
      </c>
      <c r="S13" s="54"/>
      <c r="T13" s="54"/>
    </row>
    <row r="14" spans="1:21" x14ac:dyDescent="0.2">
      <c r="H14" s="23"/>
      <c r="K14" s="27"/>
      <c r="M14" s="1" t="s">
        <v>1510</v>
      </c>
    </row>
    <row r="15" spans="1:21" x14ac:dyDescent="0.2">
      <c r="H15" s="23"/>
      <c r="K15" s="27"/>
      <c r="M15" s="1"/>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1.141826923076923E-2</v>
      </c>
      <c r="S32" t="s">
        <v>44</v>
      </c>
      <c r="U32">
        <v>1771</v>
      </c>
    </row>
    <row r="33" spans="1:21" x14ac:dyDescent="0.2">
      <c r="A33" s="50" t="s">
        <v>30</v>
      </c>
      <c r="B33" s="7" t="s">
        <v>28</v>
      </c>
      <c r="C33" s="2">
        <v>1</v>
      </c>
      <c r="D33" s="2">
        <v>0</v>
      </c>
      <c r="E33" s="6">
        <f>SUM(C33:D33)</f>
        <v>1</v>
      </c>
      <c r="G33" s="3" t="s">
        <v>32</v>
      </c>
      <c r="H33" s="24">
        <f>D34/(C34+D34)</f>
        <v>0.98858173076923073</v>
      </c>
      <c r="I33" s="2"/>
      <c r="J33" s="3" t="s">
        <v>4</v>
      </c>
      <c r="K33" s="24">
        <f>D33/(C33+D33)</f>
        <v>0</v>
      </c>
      <c r="M33" s="1" t="s">
        <v>51</v>
      </c>
      <c r="S33" t="s">
        <v>43</v>
      </c>
      <c r="U33">
        <v>6</v>
      </c>
    </row>
    <row r="34" spans="1:21" x14ac:dyDescent="0.2">
      <c r="A34" s="50"/>
      <c r="B34" s="7" t="s">
        <v>29</v>
      </c>
      <c r="C34" s="2">
        <v>19</v>
      </c>
      <c r="D34" s="2">
        <f>1665-C33-C34-D33</f>
        <v>1645</v>
      </c>
      <c r="E34" s="6">
        <f>SUM(C34:D34)</f>
        <v>1664</v>
      </c>
      <c r="G34" s="2"/>
      <c r="H34" s="25"/>
      <c r="I34" s="2"/>
      <c r="J34" s="2"/>
      <c r="K34" s="28"/>
      <c r="M34" s="1" t="s">
        <v>1498</v>
      </c>
      <c r="S34" t="s">
        <v>14</v>
      </c>
      <c r="U34" s="10">
        <v>20</v>
      </c>
    </row>
    <row r="35" spans="1:21" x14ac:dyDescent="0.2">
      <c r="B35" s="5"/>
      <c r="C35" s="6">
        <f>SUM(C33:C34)</f>
        <v>20</v>
      </c>
      <c r="D35" s="6">
        <f>SUM(D33:D34)</f>
        <v>1645</v>
      </c>
      <c r="E35" s="6">
        <f>SUM(C33:D34)</f>
        <v>1665</v>
      </c>
      <c r="G35" s="3" t="s">
        <v>2</v>
      </c>
      <c r="H35" s="24">
        <f>(C33+D34)/(E35)</f>
        <v>0.98858858858858856</v>
      </c>
      <c r="I35" s="2"/>
      <c r="J35" s="3" t="s">
        <v>5</v>
      </c>
      <c r="K35" s="25">
        <f>(K32+K33)/2</f>
        <v>5.7091346153846151E-3</v>
      </c>
      <c r="M35" s="1" t="s">
        <v>1494</v>
      </c>
      <c r="S35" s="9"/>
      <c r="T35" s="9"/>
    </row>
    <row r="36" spans="1:21" ht="16" customHeight="1" x14ac:dyDescent="0.2">
      <c r="G36" s="3" t="s">
        <v>33</v>
      </c>
      <c r="H36" s="24">
        <f>(C33)/(C33+C34)</f>
        <v>0.05</v>
      </c>
      <c r="K36" s="27"/>
      <c r="M36" s="1" t="s">
        <v>1495</v>
      </c>
      <c r="S36" s="54"/>
      <c r="T36" s="54"/>
    </row>
    <row r="37" spans="1:21" x14ac:dyDescent="0.2">
      <c r="H37" s="23"/>
      <c r="K37" s="27"/>
      <c r="M37" s="1" t="s">
        <v>1496</v>
      </c>
    </row>
    <row r="38" spans="1:21" x14ac:dyDescent="0.2">
      <c r="H38" s="23"/>
      <c r="K38" s="27"/>
      <c r="M38" s="1" t="s">
        <v>1497</v>
      </c>
      <c r="U38" s="21"/>
    </row>
    <row r="39" spans="1:21" x14ac:dyDescent="0.2">
      <c r="M39" s="1" t="s">
        <v>1510</v>
      </c>
    </row>
    <row r="40" spans="1:21" x14ac:dyDescent="0.2">
      <c r="M40" s="1"/>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f>C57/(C57+D57)</f>
        <v>1</v>
      </c>
      <c r="I56" s="2"/>
      <c r="J56" s="3" t="s">
        <v>3</v>
      </c>
      <c r="K56" s="24">
        <f>C58/(C58+D58)</f>
        <v>2.2235576923076924E-2</v>
      </c>
      <c r="S56" t="s">
        <v>44</v>
      </c>
      <c r="U56">
        <v>2300</v>
      </c>
    </row>
    <row r="57" spans="1:21" x14ac:dyDescent="0.2">
      <c r="A57" s="50" t="s">
        <v>30</v>
      </c>
      <c r="B57" s="7" t="s">
        <v>28</v>
      </c>
      <c r="C57" s="2">
        <v>1</v>
      </c>
      <c r="D57" s="2">
        <v>0</v>
      </c>
      <c r="E57" s="6">
        <f>SUM(C57:D57)</f>
        <v>1</v>
      </c>
      <c r="G57" s="3" t="s">
        <v>32</v>
      </c>
      <c r="H57" s="24">
        <f>D58/(C58+D58)</f>
        <v>0.97776442307692313</v>
      </c>
      <c r="I57" s="2"/>
      <c r="J57" s="3" t="s">
        <v>4</v>
      </c>
      <c r="K57" s="24">
        <f>D57/(C57+D57)</f>
        <v>0</v>
      </c>
      <c r="M57" s="36" t="s">
        <v>1494</v>
      </c>
      <c r="S57" t="s">
        <v>43</v>
      </c>
      <c r="U57">
        <f>COUNTA(M57:Q66)</f>
        <v>5</v>
      </c>
    </row>
    <row r="58" spans="1:21" x14ac:dyDescent="0.2">
      <c r="A58" s="50"/>
      <c r="B58" s="7" t="s">
        <v>29</v>
      </c>
      <c r="C58" s="2">
        <v>37</v>
      </c>
      <c r="D58" s="2">
        <f>1665-C57-C58-D57</f>
        <v>1627</v>
      </c>
      <c r="E58" s="6">
        <f>SUM(C58:D58)</f>
        <v>1664</v>
      </c>
      <c r="G58" s="2"/>
      <c r="H58" s="25"/>
      <c r="I58" s="2"/>
      <c r="J58" s="2"/>
      <c r="K58" s="28"/>
      <c r="M58" s="36" t="s">
        <v>1495</v>
      </c>
      <c r="S58" t="s">
        <v>14</v>
      </c>
      <c r="U58" s="10">
        <v>37</v>
      </c>
    </row>
    <row r="59" spans="1:21" x14ac:dyDescent="0.2">
      <c r="B59" s="5"/>
      <c r="C59" s="6">
        <f>SUM(C57:C58)</f>
        <v>38</v>
      </c>
      <c r="D59" s="6">
        <f>SUM(D57:D58)</f>
        <v>1627</v>
      </c>
      <c r="E59" s="6">
        <f>SUM(C57:D58)</f>
        <v>1665</v>
      </c>
      <c r="G59" s="3" t="s">
        <v>2</v>
      </c>
      <c r="H59" s="24">
        <f>(C57+D58)/(E59)</f>
        <v>0.97777777777777775</v>
      </c>
      <c r="I59" s="2"/>
      <c r="J59" s="3" t="s">
        <v>5</v>
      </c>
      <c r="K59" s="25">
        <f>(K56+K57)/2</f>
        <v>1.1117788461538462E-2</v>
      </c>
      <c r="M59" s="36" t="s">
        <v>1496</v>
      </c>
      <c r="S59" s="9"/>
      <c r="T59" s="9"/>
    </row>
    <row r="60" spans="1:21" ht="16" customHeight="1" x14ac:dyDescent="0.2">
      <c r="G60" s="3" t="s">
        <v>33</v>
      </c>
      <c r="H60" s="24">
        <f>(C57)/(C57+C58)</f>
        <v>2.6315789473684209E-2</v>
      </c>
      <c r="K60" s="27"/>
      <c r="M60" s="36" t="s">
        <v>1497</v>
      </c>
      <c r="S60" s="54"/>
      <c r="T60" s="54"/>
    </row>
    <row r="61" spans="1:21" x14ac:dyDescent="0.2">
      <c r="H61" s="23"/>
      <c r="K61" s="27"/>
      <c r="M61" s="1" t="s">
        <v>1510</v>
      </c>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f>C67/(C67+D67)</f>
        <v>1</v>
      </c>
      <c r="I66" s="2"/>
      <c r="J66" s="3" t="s">
        <v>3</v>
      </c>
      <c r="K66" s="24">
        <f>C68/(C68+D68)</f>
        <v>1.8680251273357776E-6</v>
      </c>
    </row>
    <row r="67" spans="1:11" x14ac:dyDescent="0.2">
      <c r="A67" s="50" t="s">
        <v>30</v>
      </c>
      <c r="B67" s="7" t="s">
        <v>28</v>
      </c>
      <c r="C67" s="2">
        <v>322</v>
      </c>
      <c r="D67" s="2">
        <v>0</v>
      </c>
      <c r="E67" s="6">
        <f>SUM(C67:D67)</f>
        <v>322</v>
      </c>
      <c r="G67" s="3" t="s">
        <v>32</v>
      </c>
      <c r="H67" s="24">
        <f>D68/(C68+D68)</f>
        <v>0.99999813197487264</v>
      </c>
      <c r="I67" s="2"/>
      <c r="J67" s="3" t="s">
        <v>4</v>
      </c>
      <c r="K67" s="24">
        <f>D67/(C67+D67)</f>
        <v>0</v>
      </c>
    </row>
    <row r="68" spans="1:11" x14ac:dyDescent="0.2">
      <c r="A68" s="50"/>
      <c r="B68" s="7" t="s">
        <v>29</v>
      </c>
      <c r="C68" s="2">
        <v>2172</v>
      </c>
      <c r="D68" s="2">
        <f>D71-C67-C68-D67</f>
        <v>1162723087</v>
      </c>
      <c r="E68" s="6">
        <f>SUM(C68:D68)</f>
        <v>1162725259</v>
      </c>
      <c r="G68" s="2"/>
      <c r="H68" s="25"/>
      <c r="I68" s="2"/>
      <c r="J68" s="2"/>
      <c r="K68" s="28"/>
    </row>
    <row r="69" spans="1:11" x14ac:dyDescent="0.2">
      <c r="B69" s="5"/>
      <c r="C69" s="6">
        <f>SUM(C67:C68)</f>
        <v>2494</v>
      </c>
      <c r="D69" s="6">
        <f>SUM(D67:D68)</f>
        <v>1162723087</v>
      </c>
      <c r="E69" s="6">
        <f>SUM(C67:D68)</f>
        <v>1162725581</v>
      </c>
      <c r="G69" s="3" t="s">
        <v>2</v>
      </c>
      <c r="H69" s="24">
        <f>(C67+D68)/(E69)</f>
        <v>0.99999813197539</v>
      </c>
      <c r="I69" s="2"/>
      <c r="J69" s="3" t="s">
        <v>5</v>
      </c>
      <c r="K69" s="25">
        <f>(K66+K67)/2</f>
        <v>9.3401256366788878E-7</v>
      </c>
    </row>
    <row r="70" spans="1:11" x14ac:dyDescent="0.2">
      <c r="G70" s="3" t="s">
        <v>33</v>
      </c>
      <c r="H70" s="24">
        <f>(C67)/(C67+C68)</f>
        <v>0.12910986367281477</v>
      </c>
      <c r="K70" s="27"/>
    </row>
    <row r="71" spans="1:11" x14ac:dyDescent="0.2">
      <c r="C71" t="s">
        <v>50</v>
      </c>
      <c r="D71" s="55">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fuzzy_4_subset</vt:lpstr>
      <vt:lpstr>fuzzy_4_assessment</vt:lpstr>
      <vt:lpstr>fuzzy_4_execution_time</vt:lpstr>
      <vt:lpstr>baseline_4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2017-07-21T12:41:14Z</dcterms:modified>
</cp:coreProperties>
</file>