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2140" tabRatio="500" activeTab="2"/>
  </bookViews>
  <sheets>
    <sheet name="fuzzy_9_subset" sheetId="1" r:id="rId1"/>
    <sheet name="fuzzy_9_assessment" sheetId="2" r:id="rId2"/>
    <sheet name="baseline_9" sheetId="3" r:id="rId3"/>
  </sheets>
  <definedNames>
    <definedName name="_xlnm._FilterDatabase" localSheetId="0" hidden="1">fuzzy_9_subset!$A$1:$AU$2301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7" i="3" l="1"/>
  <c r="K53" i="3"/>
  <c r="K54" i="3"/>
  <c r="K56" i="3"/>
  <c r="E56" i="3"/>
  <c r="H56" i="3"/>
  <c r="D56" i="3"/>
  <c r="C56" i="3"/>
  <c r="E55" i="3"/>
  <c r="U54" i="3"/>
  <c r="H54" i="3"/>
  <c r="E54" i="3"/>
  <c r="H53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43" i="2"/>
  <c r="AA42" i="2"/>
  <c r="AD42" i="2"/>
  <c r="AD40" i="2"/>
  <c r="AD39" i="2"/>
  <c r="AG39" i="2"/>
  <c r="AG40" i="2"/>
  <c r="AG42" i="2"/>
  <c r="AD28" i="2"/>
  <c r="AA27" i="2"/>
  <c r="AD27" i="2"/>
  <c r="AD25" i="2"/>
  <c r="AD24" i="2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Z42" i="2"/>
  <c r="Y42" i="2"/>
  <c r="AA41" i="2"/>
  <c r="AA40" i="2"/>
  <c r="AG24" i="2"/>
  <c r="AG25" i="2"/>
  <c r="AG27" i="2"/>
  <c r="Z27" i="2"/>
  <c r="Y27" i="2"/>
  <c r="AA26" i="2"/>
  <c r="AA25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<sst xmlns="http://schemas.openxmlformats.org/spreadsheetml/2006/main" count="2915" uniqueCount="2199">
  <si>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</si>
  <si>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</si>
  <si>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</si>
  <si>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</si>
  <si>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</si>
  <si>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</si>
  <si>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</si>
  <si>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</si>
  <si>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</si>
  <si>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</si>
  <si>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</si>
  <si>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</si>
  <si>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</si>
  <si>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</si>
  <si>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</si>
  <si>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</si>
  <si>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</si>
  <si>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</si>
  <si>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</si>
  <si>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</si>
  <si>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</si>
  <si>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</si>
  <si>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</si>
  <si>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</si>
  <si>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</si>
  <si>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</si>
  <si>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</si>
  <si>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</si>
  <si>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</si>
  <si>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</si>
  <si>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</si>
  <si>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</si>
  <si>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</si>
  <si>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</si>
  <si>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</si>
  <si>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</si>
  <si>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</si>
  <si>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</si>
  <si>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</si>
  <si>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</si>
  <si>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</si>
  <si>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</si>
  <si>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</si>
  <si>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</si>
  <si>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</si>
  <si>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</si>
  <si>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</si>
  <si>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</si>
  <si>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</si>
  <si>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</si>
  <si>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</si>
  <si>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</si>
  <si>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</si>
  <si>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</si>
  <si>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</si>
  <si>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</si>
  <si>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</si>
  <si>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</si>
  <si>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</si>
  <si>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</si>
  <si>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</si>
  <si>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</si>
  <si>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</si>
  <si>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</si>
  <si>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</si>
  <si>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</si>
  <si>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</si>
  <si>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</si>
  <si>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</si>
  <si>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</si>
  <si>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</si>
  <si>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</si>
  <si>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</si>
  <si>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</si>
  <si>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</si>
  <si>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</si>
  <si>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</si>
  <si>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</si>
  <si>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</si>
  <si>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</si>
  <si>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</si>
  <si>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</si>
  <si>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</si>
  <si>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</si>
  <si>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</si>
  <si>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</si>
  <si>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</si>
  <si>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</si>
  <si>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</si>
  <si>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</si>
  <si>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</si>
  <si>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</si>
  <si>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</si>
  <si>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</si>
  <si>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</si>
  <si>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</si>
  <si>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</si>
  <si>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</si>
  <si>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</si>
  <si>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</si>
  <si>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</si>
  <si>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</si>
  <si>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</si>
  <si>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</si>
  <si>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</si>
  <si>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</si>
  <si>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</si>
  <si>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</si>
  <si>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</si>
  <si>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</si>
  <si>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</si>
  <si>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</si>
  <si>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</si>
  <si>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</si>
  <si>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</si>
  <si>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</si>
  <si>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</si>
  <si>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</si>
  <si>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</si>
  <si>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</si>
  <si>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</si>
  <si>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</si>
  <si>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</si>
  <si>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</si>
  <si>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</si>
  <si>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</si>
  <si>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</si>
  <si>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</si>
  <si>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</si>
  <si>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</si>
  <si>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</si>
  <si>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</si>
  <si>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</si>
  <si>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</si>
  <si>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</si>
  <si>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</si>
  <si>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</si>
  <si>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</si>
  <si>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</si>
  <si>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</si>
  <si>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</si>
  <si>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</si>
  <si>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</si>
  <si>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</si>
  <si>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</si>
  <si>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</si>
  <si>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</si>
  <si>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</si>
  <si>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</si>
  <si>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</si>
  <si>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</si>
  <si>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</si>
  <si>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</si>
  <si>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</si>
  <si>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</si>
  <si>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</si>
  <si>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</si>
  <si>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</si>
  <si>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</si>
  <si>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</si>
  <si>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</si>
  <si>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</si>
  <si>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</si>
  <si>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</si>
  <si>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</si>
  <si>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</si>
  <si>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</si>
  <si>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</si>
  <si>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</si>
  <si>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</si>
  <si>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</si>
  <si>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</si>
  <si>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</si>
  <si>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</si>
  <si>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</si>
  <si>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</si>
  <si>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</si>
  <si>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</si>
  <si>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</si>
  <si>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</si>
  <si>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</si>
  <si>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</si>
  <si>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</si>
  <si>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</si>
  <si>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</si>
  <si>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</si>
  <si>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</si>
  <si>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</si>
  <si>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</si>
  <si>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</si>
  <si>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</si>
  <si>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</si>
  <si>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</si>
  <si>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</si>
  <si>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</si>
  <si>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</si>
  <si>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</si>
  <si>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</si>
  <si>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</si>
  <si>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</si>
  <si>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</si>
  <si>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</si>
  <si>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</si>
  <si>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</si>
  <si>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</si>
  <si>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</si>
  <si>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</si>
  <si>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</si>
  <si>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</si>
  <si>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</si>
  <si>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</si>
  <si>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</si>
  <si>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</si>
  <si>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</si>
  <si>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</si>
  <si>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</si>
  <si>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</si>
  <si>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</si>
  <si>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</si>
  <si>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</si>
  <si>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</si>
  <si>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</si>
  <si>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</si>
  <si>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</si>
  <si>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</si>
  <si>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</si>
  <si>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</si>
  <si>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</si>
  <si>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</si>
  <si>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</si>
  <si>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</si>
  <si>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</si>
  <si>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</si>
  <si>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</si>
  <si>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</si>
  <si>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</si>
  <si>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</si>
  <si>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</si>
  <si>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</si>
  <si>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</si>
  <si>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</si>
  <si>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</si>
  <si>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</si>
  <si>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</si>
  <si>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</si>
  <si>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</si>
  <si>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</si>
  <si>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</si>
  <si>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</si>
  <si>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</si>
  <si>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</si>
  <si>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</si>
  <si>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</si>
  <si>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</si>
  <si>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</si>
  <si>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</si>
  <si>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</si>
  <si>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</si>
  <si>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</si>
  <si>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</si>
  <si>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</si>
  <si>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</si>
  <si>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</si>
  <si>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</si>
  <si>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</si>
  <si>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</si>
  <si>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</si>
  <si>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</si>
  <si>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</si>
  <si>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</si>
  <si>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</si>
  <si>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</si>
  <si>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</si>
  <si>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</si>
  <si>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</si>
  <si>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</si>
  <si>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</si>
  <si>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</si>
  <si>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</si>
  <si>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</si>
  <si>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</si>
  <si>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</si>
  <si>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</si>
  <si>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</si>
  <si>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</si>
  <si>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</si>
  <si>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</si>
  <si>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</si>
  <si>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</si>
  <si>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</si>
  <si>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</si>
  <si>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</si>
  <si>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</si>
  <si>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</si>
  <si>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</si>
  <si>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</si>
  <si>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</si>
  <si>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</si>
  <si>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</si>
  <si>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</si>
  <si>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</si>
  <si>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</si>
  <si>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</si>
  <si>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</si>
  <si>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</si>
  <si>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</si>
  <si>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</si>
  <si>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</si>
  <si>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</si>
  <si>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</si>
  <si>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</si>
  <si>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</si>
  <si>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</si>
  <si>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</si>
  <si>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</si>
  <si>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</si>
  <si>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</si>
  <si>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</si>
  <si>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</si>
  <si>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</si>
  <si>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</si>
  <si>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</si>
  <si>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</si>
  <si>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</si>
  <si>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</si>
  <si>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</si>
  <si>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</si>
  <si>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</si>
  <si>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</si>
  <si>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</si>
  <si>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</si>
  <si>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</si>
  <si>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</si>
  <si>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</si>
  <si>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</si>
  <si>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</si>
  <si>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</si>
  <si>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</si>
  <si>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</si>
  <si>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</si>
  <si>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</si>
  <si>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</si>
  <si>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</si>
  <si>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</si>
  <si>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</si>
  <si>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</si>
  <si>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</si>
  <si>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</si>
  <si>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</si>
  <si>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</si>
  <si>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</si>
  <si>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</si>
  <si>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</si>
  <si>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</si>
  <si>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</si>
  <si>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</si>
  <si>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</si>
  <si>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</si>
  <si>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</si>
  <si>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</si>
  <si>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</si>
  <si>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</si>
  <si>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</si>
  <si>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</si>
  <si>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</si>
  <si>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</si>
  <si>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</si>
  <si>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</si>
  <si>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</si>
  <si>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</si>
  <si>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</si>
  <si>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</si>
  <si>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</si>
  <si>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</si>
  <si>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</si>
  <si>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</si>
  <si>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</si>
  <si>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</si>
  <si>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</si>
  <si>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</si>
  <si>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</si>
  <si>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</si>
  <si>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</si>
  <si>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</si>
  <si>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</si>
  <si>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</si>
  <si>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</si>
  <si>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</si>
  <si>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</si>
  <si>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</si>
  <si>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</si>
  <si>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</si>
  <si>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</si>
  <si>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</si>
  <si>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</si>
  <si>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</si>
  <si>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</si>
  <si>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</si>
  <si>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</si>
  <si>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</si>
  <si>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</si>
  <si>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</si>
  <si>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</si>
  <si>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</si>
  <si>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</si>
  <si>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</si>
  <si>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</si>
  <si>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</si>
  <si>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</si>
  <si>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</si>
  <si>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</si>
  <si>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</si>
  <si>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</si>
  <si>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</si>
  <si>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</si>
  <si>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</si>
  <si>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</si>
  <si>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</si>
  <si>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</si>
  <si>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</si>
  <si>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</si>
  <si>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</si>
  <si>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</si>
  <si>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</si>
  <si>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</si>
  <si>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</si>
  <si>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</si>
  <si>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</si>
  <si>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</si>
  <si>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</si>
  <si>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</si>
  <si>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</si>
  <si>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</si>
  <si>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</si>
  <si>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</si>
  <si>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</si>
  <si>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</si>
  <si>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</si>
  <si>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</si>
  <si>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</si>
  <si>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</si>
  <si>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</si>
  <si>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</si>
  <si>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</si>
  <si>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</si>
  <si>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</si>
  <si>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</si>
  <si>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</si>
  <si>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</si>
  <si>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</si>
  <si>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</si>
  <si>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</si>
  <si>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</si>
  <si>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</si>
  <si>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</si>
  <si>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</si>
  <si>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</si>
  <si>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</si>
  <si>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</si>
  <si>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</si>
  <si>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</si>
  <si>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</si>
  <si>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</si>
  <si>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</si>
  <si>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</si>
  <si>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</si>
  <si>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</si>
  <si>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</si>
  <si>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</si>
  <si>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</si>
  <si>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</si>
  <si>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</si>
  <si>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</si>
  <si>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</si>
  <si>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</si>
  <si>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</si>
  <si>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</si>
  <si>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</si>
  <si>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</si>
  <si>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</si>
  <si>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</si>
  <si>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</si>
  <si>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</si>
  <si>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</si>
  <si>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</si>
  <si>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</si>
  <si>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</si>
  <si>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</si>
  <si>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</si>
  <si>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</si>
  <si>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</si>
  <si>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</si>
  <si>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</si>
  <si>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</si>
  <si>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</si>
  <si>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</si>
  <si>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</si>
  <si>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</si>
  <si>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</si>
  <si>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</si>
  <si>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</si>
  <si>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</si>
  <si>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</si>
  <si>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</si>
  <si>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</si>
  <si>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</si>
  <si>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</si>
  <si>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</si>
  <si>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</si>
  <si>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</si>
  <si>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</si>
  <si>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</si>
  <si>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</si>
  <si>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</si>
  <si>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</si>
  <si>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</si>
  <si>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</si>
  <si>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</si>
  <si>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</si>
  <si>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</si>
  <si>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</si>
  <si>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</si>
  <si>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</si>
  <si>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</si>
  <si>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</si>
  <si>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</si>
  <si>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</si>
  <si>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</si>
  <si>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</si>
  <si>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</si>
  <si>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</si>
  <si>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</si>
  <si>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</si>
  <si>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</si>
  <si>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</si>
  <si>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</si>
  <si>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</si>
  <si>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</si>
  <si>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</si>
  <si>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</si>
  <si>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</si>
  <si>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</si>
  <si>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</si>
  <si>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</si>
  <si>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</si>
  <si>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</si>
  <si>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</si>
  <si>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</si>
  <si>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</si>
  <si>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</si>
  <si>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</si>
  <si>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</si>
  <si>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</si>
  <si>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</si>
  <si>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</si>
  <si>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</si>
  <si>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</si>
  <si>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</si>
  <si>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</si>
  <si>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</si>
  <si>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</si>
  <si>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</si>
  <si>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</si>
  <si>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</si>
  <si>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</si>
  <si>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</si>
  <si>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</si>
  <si>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</si>
  <si>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</si>
  <si>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</si>
  <si>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</si>
  <si>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</si>
  <si>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</si>
  <si>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</si>
  <si>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</si>
  <si>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</si>
  <si>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</si>
  <si>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</si>
  <si>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</si>
  <si>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</si>
  <si>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</si>
  <si>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</si>
  <si>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</si>
  <si>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</si>
  <si>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</si>
  <si>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</si>
  <si>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</si>
  <si>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</si>
  <si>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</si>
  <si>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</si>
  <si>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</si>
  <si>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</si>
  <si>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</si>
  <si>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</si>
  <si>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</si>
  <si>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</si>
  <si>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</si>
  <si>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</si>
  <si>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</si>
  <si>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</si>
  <si>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</si>
  <si>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</si>
  <si>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</si>
  <si>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</si>
  <si>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</si>
  <si>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</si>
  <si>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</si>
  <si>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</si>
  <si>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</si>
  <si>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</si>
  <si>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</si>
  <si>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</si>
  <si>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</si>
  <si>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</si>
  <si>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</si>
  <si>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</si>
  <si>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</si>
  <si>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</si>
  <si>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</si>
  <si>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</si>
  <si>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</si>
  <si>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</si>
  <si>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</si>
  <si>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</si>
  <si>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</si>
  <si>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</si>
  <si>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</si>
  <si>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</si>
  <si>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</si>
  <si>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</si>
  <si>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</si>
  <si>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</si>
  <si>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</si>
  <si>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</si>
  <si>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</si>
  <si>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</si>
  <si>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</si>
  <si>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</si>
  <si>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</si>
  <si>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</si>
  <si>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</si>
  <si>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</si>
  <si>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</si>
  <si>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</si>
  <si>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</si>
  <si>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</si>
  <si>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</si>
  <si>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</si>
  <si>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</si>
  <si>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</si>
  <si>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</si>
  <si>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</si>
  <si>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</si>
  <si>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</si>
  <si>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</si>
  <si>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</si>
  <si>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</si>
  <si>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</si>
  <si>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</si>
  <si>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</si>
  <si>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</si>
  <si>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</si>
  <si>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</si>
  <si>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</si>
  <si>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</si>
  <si>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</si>
  <si>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</si>
  <si>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</si>
  <si>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</si>
  <si>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</si>
  <si>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</si>
  <si>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</si>
  <si>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</si>
  <si>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</si>
  <si>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</si>
  <si>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</si>
  <si>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</si>
  <si>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</si>
  <si>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</si>
  <si>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</si>
  <si>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</si>
  <si>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</si>
  <si>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</si>
  <si>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</si>
  <si>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</si>
  <si>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</si>
  <si>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</si>
  <si>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</si>
  <si>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</si>
  <si>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</si>
  <si>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</si>
  <si>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</si>
  <si>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</si>
  <si>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</si>
  <si>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</si>
  <si>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</si>
  <si>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</si>
  <si>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</si>
  <si>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</si>
  <si>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</si>
  <si>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</si>
  <si>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</si>
  <si>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</si>
  <si>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</si>
  <si>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</si>
  <si>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</si>
  <si>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</si>
  <si>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</si>
  <si>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</si>
  <si>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</si>
  <si>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</si>
  <si>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</si>
  <si>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</si>
  <si>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</si>
  <si>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</si>
  <si>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</si>
  <si>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</si>
  <si>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</si>
  <si>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</si>
  <si>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</si>
  <si>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</si>
  <si>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</si>
  <si>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</si>
  <si>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</si>
  <si>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</si>
  <si>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</si>
  <si>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</si>
  <si>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</si>
  <si>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</si>
  <si>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</si>
  <si>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</si>
  <si>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</si>
  <si>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</si>
  <si>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</si>
  <si>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</si>
  <si>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</si>
  <si>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</si>
  <si>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</si>
  <si>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</si>
  <si>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</si>
  <si>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</si>
  <si>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</si>
  <si>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</si>
  <si>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</si>
  <si>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</si>
  <si>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</si>
  <si>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</si>
  <si>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</si>
  <si>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</si>
  <si>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</si>
  <si>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</si>
  <si>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</si>
  <si>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</si>
  <si>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</si>
  <si>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</si>
  <si>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</si>
  <si>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</si>
  <si>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</si>
  <si>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</si>
  <si>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</si>
  <si>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</si>
  <si>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</si>
  <si>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</si>
  <si>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</si>
  <si>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</si>
  <si>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</si>
  <si>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</si>
  <si>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</si>
  <si>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</si>
  <si>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</si>
  <si>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</si>
  <si>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</si>
  <si>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</si>
  <si>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</si>
  <si>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</si>
  <si>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</si>
  <si>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</si>
  <si>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</si>
  <si>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</si>
  <si>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</si>
  <si>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</si>
  <si>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</si>
  <si>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</si>
  <si>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</si>
  <si>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</si>
  <si>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</si>
  <si>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</si>
  <si>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</si>
  <si>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</si>
  <si>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</si>
  <si>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</si>
  <si>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</si>
  <si>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</si>
  <si>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</si>
  <si>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</si>
  <si>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</si>
  <si>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</si>
  <si>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</si>
  <si>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</si>
  <si>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</si>
  <si>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</si>
  <si>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</si>
  <si>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</si>
  <si>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</si>
  <si>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</si>
  <si>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</si>
  <si>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</si>
  <si>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</si>
  <si>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</si>
  <si>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</si>
  <si>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</si>
  <si>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</si>
  <si>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</si>
  <si>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</si>
  <si>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</si>
  <si>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</si>
  <si>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</si>
  <si>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</si>
  <si>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</si>
  <si>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</si>
  <si>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</si>
  <si>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</si>
  <si>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</si>
  <si>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</si>
  <si>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</si>
  <si>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</si>
  <si>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</si>
  <si>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</si>
  <si>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</si>
  <si>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</si>
  <si>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</si>
  <si>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</si>
  <si>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</si>
  <si>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</si>
  <si>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</si>
  <si>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</si>
  <si>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</si>
  <si>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</si>
  <si>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</si>
  <si>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</si>
  <si>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</si>
  <si>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</si>
  <si>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</si>
  <si>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</si>
  <si>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</si>
  <si>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</si>
  <si>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</si>
  <si>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</si>
  <si>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</si>
  <si>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</si>
  <si>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</si>
  <si>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</si>
  <si>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</si>
  <si>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</si>
  <si>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</si>
  <si>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</si>
  <si>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</si>
  <si>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</si>
  <si>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</si>
  <si>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</si>
  <si>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</si>
  <si>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</si>
  <si>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</si>
  <si>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</si>
  <si>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</si>
  <si>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</si>
  <si>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</si>
  <si>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</si>
  <si>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</si>
  <si>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</si>
  <si>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</si>
  <si>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</si>
  <si>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</si>
  <si>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</si>
  <si>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</si>
  <si>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</si>
  <si>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</si>
  <si>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</si>
  <si>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</si>
  <si>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</si>
  <si>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</si>
  <si>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</si>
  <si>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</si>
  <si>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</si>
  <si>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</si>
  <si>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</si>
  <si>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</si>
  <si>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</si>
  <si>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</si>
  <si>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</si>
  <si>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</si>
  <si>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</si>
  <si>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</si>
  <si>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</si>
  <si>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</si>
  <si>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</si>
  <si>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</si>
  <si>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</si>
  <si>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</si>
  <si>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</si>
  <si>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</si>
  <si>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</si>
  <si>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</si>
  <si>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</si>
  <si>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</si>
  <si>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</si>
  <si>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</si>
  <si>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</si>
  <si>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</si>
  <si>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</si>
  <si>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</si>
  <si>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</si>
  <si>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</si>
  <si>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</si>
  <si>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</si>
  <si>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</si>
  <si>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</si>
  <si>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</si>
  <si>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</si>
  <si>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</si>
  <si>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</si>
  <si>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</si>
  <si>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</si>
  <si>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</si>
  <si>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</si>
  <si>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</si>
  <si>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</si>
  <si>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</si>
  <si>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</si>
  <si>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</si>
  <si>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</si>
  <si>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</si>
  <si>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</si>
  <si>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</si>
  <si>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</si>
  <si>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</si>
  <si>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</si>
  <si>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</si>
  <si>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</si>
  <si>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</si>
  <si>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</si>
  <si>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</si>
  <si>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</si>
  <si>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</si>
  <si>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</si>
  <si>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</si>
  <si>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</si>
  <si>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</si>
  <si>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</si>
  <si>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</si>
  <si>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</si>
  <si>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</si>
  <si>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</si>
  <si>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</si>
  <si>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</si>
  <si>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</si>
  <si>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</si>
  <si>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</si>
  <si>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</si>
  <si>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</si>
  <si>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</si>
  <si>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</si>
  <si>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</si>
  <si>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</si>
  <si>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</si>
  <si>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</si>
  <si>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</si>
  <si>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</si>
  <si>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</si>
  <si>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</si>
  <si>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</si>
  <si>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</si>
  <si>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</si>
  <si>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</si>
  <si>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</si>
  <si>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</si>
  <si>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</si>
  <si>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</si>
  <si>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</si>
  <si>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</si>
  <si>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</si>
  <si>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</si>
  <si>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</si>
  <si>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</si>
  <si>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</si>
  <si>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</si>
  <si>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</si>
  <si>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</si>
  <si>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</si>
  <si>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</si>
  <si>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</si>
  <si>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</si>
  <si>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</si>
  <si>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</si>
  <si>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</si>
  <si>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</si>
  <si>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</si>
  <si>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</si>
  <si>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</si>
  <si>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</si>
  <si>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</si>
  <si>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</si>
  <si>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</si>
  <si>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</si>
  <si>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</si>
  <si>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</si>
  <si>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</si>
  <si>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</si>
  <si>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</si>
  <si>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</si>
  <si>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</si>
  <si>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</si>
  <si>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</si>
  <si>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</si>
  <si>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</si>
  <si>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</si>
  <si>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</si>
  <si>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</si>
  <si>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</si>
  <si>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</si>
  <si>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</si>
  <si>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</si>
  <si>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</si>
  <si>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</si>
  <si>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</si>
  <si>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</si>
  <si>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</si>
  <si>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</si>
  <si>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</si>
  <si>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</si>
  <si>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</si>
  <si>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</si>
  <si>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</si>
  <si>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</si>
  <si>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</si>
  <si>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</si>
  <si>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</si>
  <si>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</si>
  <si>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</si>
  <si>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</si>
  <si>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</si>
  <si>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</si>
  <si>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</si>
  <si>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</si>
  <si>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</si>
  <si>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</si>
  <si>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</si>
  <si>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</si>
  <si>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</si>
  <si>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</si>
  <si>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</si>
  <si>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</si>
  <si>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</si>
  <si>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</si>
  <si>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</si>
  <si>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</si>
  <si>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</si>
  <si>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</si>
  <si>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</si>
  <si>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</si>
  <si>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</si>
  <si>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</si>
  <si>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</si>
  <si>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</si>
  <si>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</si>
  <si>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</si>
  <si>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</si>
  <si>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</si>
  <si>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</si>
  <si>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</si>
  <si>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</si>
  <si>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</si>
  <si>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</si>
  <si>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</si>
  <si>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</si>
  <si>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</si>
  <si>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</si>
  <si>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</si>
  <si>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</si>
  <si>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</si>
  <si>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</si>
  <si>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</si>
  <si>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</si>
  <si>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</si>
  <si>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</si>
  <si>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</si>
  <si>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</si>
  <si>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</si>
  <si>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</si>
  <si>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</si>
  <si>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</si>
  <si>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</si>
  <si>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</si>
  <si>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</si>
  <si>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</si>
  <si>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</si>
  <si>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</si>
  <si>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</si>
  <si>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</si>
  <si>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</si>
  <si>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</si>
  <si>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</si>
  <si>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</si>
  <si>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</si>
  <si>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</si>
  <si>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</si>
  <si>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</si>
  <si>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</si>
  <si>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</si>
  <si>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</si>
  <si>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</si>
  <si>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</si>
  <si>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</si>
  <si>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</si>
  <si>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</si>
  <si>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</si>
  <si>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</si>
  <si>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</si>
  <si>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</si>
  <si>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</si>
  <si>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</si>
  <si>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</si>
  <si>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</si>
  <si>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</si>
  <si>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</si>
  <si>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</si>
  <si>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</si>
  <si>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</si>
  <si>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</si>
  <si>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</si>
  <si>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</si>
  <si>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</si>
  <si>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</si>
  <si>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</si>
  <si>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</si>
  <si>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</si>
  <si>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</si>
  <si>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</si>
  <si>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</si>
  <si>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</si>
  <si>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</si>
  <si>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</si>
  <si>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</si>
  <si>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</si>
  <si>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</si>
  <si>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</si>
  <si>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</si>
  <si>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</si>
  <si>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</si>
  <si>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</si>
  <si>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</si>
  <si>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</si>
  <si>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</si>
  <si>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</si>
  <si>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</si>
  <si>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</si>
  <si>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</si>
  <si>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</si>
  <si>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</si>
  <si>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</si>
  <si>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</si>
  <si>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</si>
  <si>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</si>
  <si>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</si>
  <si>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</si>
  <si>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</si>
  <si>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</si>
  <si>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</si>
  <si>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</si>
  <si>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</si>
  <si>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</si>
  <si>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</si>
  <si>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</si>
  <si>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</si>
  <si>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</si>
  <si>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</si>
  <si>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</si>
  <si>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</si>
  <si>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</si>
  <si>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</si>
  <si>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</si>
  <si>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</si>
  <si>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</si>
  <si>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</si>
  <si>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</si>
  <si>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</si>
  <si>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</si>
  <si>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</si>
  <si>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</si>
  <si>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</si>
  <si>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</si>
  <si>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</si>
  <si>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</si>
  <si>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</si>
  <si>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</si>
  <si>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</si>
  <si>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</si>
  <si>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</si>
  <si>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</si>
  <si>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</si>
  <si>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</si>
  <si>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</si>
  <si>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</si>
  <si>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</si>
  <si>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</si>
  <si>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</si>
  <si>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</si>
  <si>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</si>
  <si>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</si>
  <si>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</si>
  <si>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</si>
  <si>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</si>
  <si>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</si>
  <si>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</si>
  <si>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</si>
  <si>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</si>
  <si>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</si>
  <si>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</si>
  <si>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</si>
  <si>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</si>
  <si>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</si>
  <si>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</si>
  <si>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</si>
  <si>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</si>
  <si>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</si>
  <si>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</si>
  <si>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</si>
  <si>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</si>
  <si>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</si>
  <si>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</si>
  <si>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</si>
  <si>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</si>
  <si>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</si>
  <si>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</si>
  <si>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</si>
  <si>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</si>
  <si>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</si>
  <si>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</si>
  <si>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</si>
  <si>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</si>
  <si>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</si>
  <si>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</si>
  <si>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</si>
  <si>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</si>
  <si>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</si>
  <si>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</si>
  <si>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</si>
  <si>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</si>
  <si>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</si>
  <si>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</si>
  <si>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</si>
  <si>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</si>
  <si>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</si>
  <si>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</si>
  <si>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</si>
  <si>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</si>
  <si>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</si>
  <si>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</si>
  <si>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</si>
  <si>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</si>
  <si>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</si>
  <si>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</si>
  <si>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</si>
  <si>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</si>
  <si>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</si>
  <si>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</si>
  <si>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</si>
  <si>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</si>
  <si>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</si>
  <si>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</si>
  <si>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</si>
  <si>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</si>
  <si>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</si>
  <si>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</si>
  <si>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</si>
  <si>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</si>
  <si>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</si>
  <si>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</si>
  <si>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</si>
  <si>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</si>
  <si>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</si>
  <si>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</si>
  <si>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</si>
  <si>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</si>
  <si>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</si>
  <si>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</si>
  <si>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</si>
  <si>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</si>
  <si>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</si>
  <si>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</si>
  <si>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</si>
  <si>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</si>
  <si>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</si>
  <si>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</si>
  <si>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</si>
  <si>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</si>
  <si>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</si>
  <si>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</si>
  <si>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</si>
  <si>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</si>
  <si>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</si>
  <si>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</si>
  <si>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</si>
  <si>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</si>
  <si>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</si>
  <si>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</si>
  <si>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</si>
  <si>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</si>
  <si>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</si>
  <si>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</si>
  <si>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</si>
  <si>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</si>
  <si>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</si>
  <si>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</si>
  <si>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</si>
  <si>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</si>
  <si>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</si>
  <si>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</si>
  <si>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</si>
  <si>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</si>
  <si>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</si>
  <si>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</si>
  <si>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</si>
  <si>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</si>
  <si>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</si>
  <si>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</si>
  <si>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</si>
  <si>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</si>
  <si>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</si>
  <si>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</si>
  <si>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</si>
  <si>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</si>
  <si>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</si>
  <si>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</si>
  <si>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</si>
  <si>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</si>
  <si>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</si>
  <si>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</si>
  <si>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</si>
  <si>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</si>
  <si>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</si>
  <si>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</si>
  <si>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</si>
  <si>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</si>
  <si>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</si>
  <si>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</si>
  <si>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</si>
  <si>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</si>
  <si>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</si>
  <si>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</si>
  <si>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</si>
  <si>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</si>
  <si>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</si>
  <si>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</si>
  <si>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</si>
  <si>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</si>
  <si>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</si>
  <si>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</si>
  <si>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</si>
  <si>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</si>
  <si>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</si>
  <si>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</si>
  <si>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</si>
  <si>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</si>
  <si>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</si>
  <si>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</si>
  <si>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</si>
  <si>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</si>
  <si>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</si>
  <si>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</si>
  <si>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</si>
  <si>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</si>
  <si>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</si>
  <si>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</si>
  <si>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</si>
  <si>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</si>
  <si>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</si>
  <si>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</si>
  <si>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</si>
  <si>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</si>
  <si>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</si>
  <si>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</si>
  <si>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</si>
  <si>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</si>
  <si>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</si>
  <si>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</si>
  <si>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</si>
  <si>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</si>
  <si>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</si>
  <si>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</si>
  <si>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</si>
  <si>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</si>
  <si>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</si>
  <si>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</si>
  <si>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</si>
  <si>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</si>
  <si>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</si>
  <si>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</si>
  <si>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</si>
  <si>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</si>
  <si>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</si>
  <si>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</si>
  <si>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</si>
  <si>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</si>
  <si>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</si>
  <si>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</si>
  <si>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</si>
  <si>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</si>
  <si>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</si>
  <si>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</si>
  <si>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</si>
  <si>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</si>
  <si>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</si>
  <si>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</si>
  <si>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</si>
  <si>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</si>
  <si>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</si>
  <si>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</si>
  <si>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</si>
  <si>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</si>
  <si>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</si>
  <si>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</si>
  <si>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</si>
  <si>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</si>
  <si>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</si>
  <si>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</si>
  <si>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</si>
  <si>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</si>
  <si>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</si>
  <si>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</si>
  <si>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</si>
  <si>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</si>
  <si>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</si>
  <si>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</si>
  <si>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</si>
  <si>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</si>
  <si>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</si>
  <si>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</si>
  <si>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</si>
  <si>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</si>
  <si>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</si>
  <si>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</si>
  <si>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</si>
  <si>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</si>
  <si>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</si>
  <si>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</si>
  <si>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</si>
  <si>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</si>
  <si>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</si>
  <si>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</si>
  <si>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</si>
  <si>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</si>
  <si>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</si>
  <si>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</si>
  <si>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</si>
  <si>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</si>
  <si>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</si>
  <si>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</si>
  <si>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</si>
  <si>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</si>
  <si>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</si>
  <si>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</si>
  <si>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</si>
  <si>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</si>
  <si>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</si>
  <si>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</si>
  <si>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</si>
  <si>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</si>
  <si>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</si>
  <si>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</si>
  <si>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</si>
  <si>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</si>
  <si>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</si>
  <si>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</si>
  <si>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</si>
  <si>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</si>
  <si>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</si>
  <si>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</si>
  <si>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</si>
  <si>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</si>
  <si>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</si>
  <si>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</si>
  <si>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</si>
  <si>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</si>
  <si>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</si>
  <si>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</si>
  <si>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</si>
  <si>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</si>
  <si>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</si>
  <si>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</si>
  <si>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</si>
  <si>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</si>
  <si>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</si>
  <si>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</si>
  <si>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</si>
  <si>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</si>
  <si>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</si>
  <si>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</si>
  <si>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</si>
  <si>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</si>
  <si>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</si>
  <si>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</si>
  <si>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</si>
  <si>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</si>
  <si>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</si>
  <si>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</si>
  <si>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</si>
  <si>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</si>
  <si>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</si>
  <si>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</si>
  <si>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</si>
  <si>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</si>
  <si>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</si>
  <si>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</si>
  <si>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</si>
  <si>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</si>
  <si>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</si>
  <si>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</si>
  <si>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</si>
  <si>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</si>
  <si>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</si>
  <si>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</si>
  <si>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</si>
  <si>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</si>
  <si>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</si>
  <si>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</si>
  <si>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</si>
  <si>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</si>
  <si>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</si>
  <si>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</si>
  <si>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</si>
  <si>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</si>
  <si>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</si>
  <si>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</si>
  <si>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</si>
  <si>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</si>
  <si>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</si>
  <si>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</si>
  <si>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</si>
  <si>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</si>
  <si>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</si>
  <si>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</si>
  <si>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</si>
  <si>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</si>
  <si>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</si>
  <si>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</si>
  <si>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</si>
  <si>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</si>
  <si>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</si>
  <si>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</si>
  <si>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</si>
  <si>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</si>
  <si>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</si>
  <si>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</si>
  <si>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</si>
  <si>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</si>
  <si>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</si>
  <si>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</si>
  <si>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</si>
  <si>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</si>
  <si>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</si>
  <si>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</si>
  <si>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</si>
  <si>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</si>
  <si>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</si>
  <si>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</si>
  <si>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</si>
  <si>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</si>
  <si>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</si>
  <si>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</si>
  <si>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</si>
  <si>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</si>
  <si>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</si>
  <si>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</si>
  <si>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</si>
  <si>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</si>
  <si>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</si>
  <si>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</si>
  <si>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</si>
  <si>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</si>
  <si>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</si>
  <si>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</si>
  <si>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</si>
  <si>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</si>
  <si>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</si>
  <si>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</si>
  <si>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</si>
  <si>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</si>
  <si>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</si>
  <si>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</si>
  <si>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</si>
  <si>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</si>
  <si>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</si>
  <si>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</si>
  <si>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</si>
  <si>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</si>
  <si>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</si>
  <si>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</si>
  <si>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</si>
  <si>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</si>
  <si>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</si>
  <si>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</si>
  <si>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</si>
  <si>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</si>
  <si>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</si>
  <si>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</si>
  <si>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</si>
  <si>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</si>
  <si>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</si>
  <si>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</si>
  <si>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</si>
  <si>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</si>
  <si>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</si>
  <si>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</si>
  <si>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</si>
  <si>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</si>
  <si>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</si>
  <si>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</si>
  <si>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</si>
  <si>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</si>
  <si>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</si>
  <si>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</si>
  <si>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</si>
  <si>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</si>
  <si>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</si>
  <si>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</si>
  <si>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</si>
  <si>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</si>
  <si>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</si>
  <si>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</si>
  <si>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</si>
  <si>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</si>
  <si>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</si>
  <si>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</si>
  <si>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</si>
  <si>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</si>
  <si>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</si>
  <si>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</si>
  <si>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</si>
  <si>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</si>
  <si>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</si>
  <si>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</si>
  <si>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</si>
  <si>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</si>
  <si>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</si>
  <si>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</si>
  <si>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</si>
  <si>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</si>
  <si>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</si>
  <si>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</si>
  <si>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</si>
  <si>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</si>
  <si>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</si>
  <si>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</si>
  <si>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</si>
  <si>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</si>
  <si>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</si>
  <si>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</si>
  <si>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</si>
  <si>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</si>
  <si>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</si>
  <si>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</si>
  <si>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</si>
  <si>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</si>
  <si>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</si>
  <si>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</si>
  <si>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</si>
  <si>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</si>
  <si>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</si>
  <si>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</si>
  <si>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</si>
  <si>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</si>
  <si>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</si>
  <si>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</si>
  <si>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</si>
  <si>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</si>
  <si>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</si>
  <si>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</si>
  <si>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</si>
  <si>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</si>
  <si>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</si>
  <si>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</si>
  <si>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</si>
  <si>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</si>
  <si>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</si>
  <si>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</si>
  <si>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</si>
  <si>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</si>
  <si>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</si>
  <si>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</si>
  <si>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</si>
  <si>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</si>
  <si>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</si>
  <si>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</si>
  <si>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</si>
  <si>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</si>
  <si>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</si>
  <si>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</si>
  <si>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</si>
  <si>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</si>
  <si>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</si>
  <si>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</si>
  <si>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</si>
  <si>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</si>
  <si>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</si>
  <si>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</si>
  <si>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</si>
  <si>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</si>
  <si>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</si>
  <si>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</si>
  <si>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</si>
  <si>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</si>
  <si>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</si>
  <si>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</si>
  <si>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</si>
  <si>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</si>
  <si>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</si>
  <si>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</si>
  <si>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</si>
  <si>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</si>
  <si>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</si>
  <si>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</si>
  <si>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</si>
  <si>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</si>
  <si>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</si>
  <si>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</si>
  <si>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</si>
  <si>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</si>
  <si>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</si>
  <si>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</si>
  <si>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</si>
  <si>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</si>
  <si>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</si>
  <si>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</si>
  <si>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</si>
  <si>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</si>
  <si>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</si>
  <si>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</si>
  <si>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</si>
  <si>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</si>
  <si>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</si>
  <si>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</si>
  <si>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</si>
  <si>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</si>
  <si>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</si>
  <si>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</si>
  <si>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</si>
  <si>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</si>
  <si>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</si>
  <si>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</si>
  <si>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</si>
  <si>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</si>
  <si>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</si>
  <si>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</si>
  <si>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</si>
  <si>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</si>
  <si>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</si>
  <si>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</si>
  <si>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</si>
  <si>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</si>
  <si>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</si>
  <si>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</si>
  <si>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</si>
  <si>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</si>
  <si>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</si>
  <si>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</si>
  <si>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</si>
  <si>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</si>
  <si>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</si>
  <si>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</si>
  <si>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</si>
  <si>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</si>
  <si>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</si>
  <si>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</si>
  <si>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</si>
  <si>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</si>
  <si>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</si>
  <si>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</si>
  <si>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</si>
  <si>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</si>
  <si>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</si>
  <si>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</si>
  <si>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</si>
  <si>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</si>
  <si>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</si>
  <si>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</si>
  <si>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</si>
  <si>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</si>
  <si>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</si>
  <si>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</si>
  <si>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</si>
  <si>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</si>
  <si>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</si>
  <si>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</si>
  <si>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</si>
  <si>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</si>
  <si>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</si>
  <si>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</si>
  <si>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</si>
  <si>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</si>
  <si>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</si>
  <si>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</si>
  <si>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</si>
  <si>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</si>
  <si>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</si>
  <si>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</si>
  <si>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</si>
  <si>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</si>
  <si>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</si>
  <si>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</si>
  <si>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</si>
  <si>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</si>
  <si>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</si>
  <si>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</si>
  <si>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</si>
  <si>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</si>
  <si>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</si>
  <si>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</si>
  <si>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</si>
  <si>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</si>
  <si>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</si>
  <si>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</si>
  <si>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</si>
  <si>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</si>
  <si>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</si>
  <si>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</si>
  <si>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</si>
  <si>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</si>
  <si>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</si>
  <si>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</si>
  <si>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</si>
  <si>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</si>
  <si>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</si>
  <si>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</si>
  <si>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</si>
  <si>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</si>
  <si>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</si>
  <si>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</si>
  <si>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</si>
  <si>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</si>
  <si>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</si>
  <si>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</si>
  <si>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</si>
  <si>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</si>
  <si>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</si>
  <si>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</si>
  <si>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</si>
  <si>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</si>
  <si>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</si>
  <si>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</si>
  <si>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</si>
  <si>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</si>
  <si>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</si>
  <si>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</si>
  <si>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</si>
  <si>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</si>
  <si>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</si>
  <si>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</si>
  <si>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</si>
  <si>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</si>
  <si>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</si>
  <si>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</si>
  <si>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</si>
  <si>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</si>
  <si>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</si>
  <si>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</si>
  <si>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</si>
  <si>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</si>
  <si>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</si>
  <si>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</si>
  <si>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</si>
  <si>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</si>
  <si>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</si>
  <si>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</si>
  <si>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</si>
  <si>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</si>
  <si>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</si>
  <si>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</si>
  <si>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</si>
  <si>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</si>
  <si>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</si>
  <si>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</si>
  <si>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</si>
  <si>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</si>
  <si>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</si>
  <si>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</si>
  <si>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</si>
  <si>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</si>
  <si>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</si>
  <si>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</si>
  <si>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</si>
  <si>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</si>
  <si>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</si>
  <si>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</si>
  <si>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</si>
  <si>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</si>
  <si>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</si>
  <si>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</si>
  <si>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</si>
  <si>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</si>
  <si>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</si>
  <si>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</si>
  <si>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</si>
  <si>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</si>
  <si>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</si>
  <si>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</si>
  <si>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</si>
  <si>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</si>
  <si>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</si>
  <si>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</si>
  <si>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</si>
  <si>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</si>
  <si>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</si>
  <si>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</si>
  <si>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</si>
  <si>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</si>
  <si>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</si>
  <si>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</si>
  <si>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</si>
  <si>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</si>
  <si>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</si>
  <si>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</si>
  <si>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</si>
  <si>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</si>
  <si>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</si>
  <si>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</si>
  <si>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</si>
  <si>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</si>
  <si>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</si>
  <si>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</si>
  <si>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</si>
  <si>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</si>
  <si>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</si>
  <si>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</si>
  <si>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</si>
  <si>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</si>
  <si>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</si>
  <si>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</si>
  <si>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</si>
  <si>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</si>
  <si>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</si>
  <si>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</si>
  <si>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</si>
  <si>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</si>
  <si>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</si>
  <si>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</si>
  <si>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</si>
  <si>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</si>
  <si>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</si>
  <si>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</si>
  <si>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</si>
  <si>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</si>
  <si>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</si>
  <si>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</si>
  <si>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</si>
  <si>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</si>
  <si>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</si>
  <si>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</si>
  <si>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</si>
  <si>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</si>
  <si>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</si>
  <si>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</si>
  <si>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</si>
  <si>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</si>
  <si>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</si>
  <si>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</si>
  <si>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</si>
  <si>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</si>
  <si>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</si>
  <si>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</si>
  <si>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</si>
  <si>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</si>
  <si>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</si>
  <si>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</si>
  <si>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</si>
  <si>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</si>
  <si>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</si>
  <si>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</si>
  <si>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</si>
  <si>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</si>
  <si>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</si>
  <si>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</si>
  <si>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</si>
  <si>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</si>
  <si>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</si>
  <si>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</si>
  <si>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</si>
  <si>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</si>
  <si>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</si>
  <si>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</si>
  <si>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</si>
  <si>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</si>
  <si>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</si>
  <si>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</si>
  <si>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</si>
  <si>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</si>
  <si>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</si>
  <si>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</si>
  <si>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</si>
  <si>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</si>
  <si>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</si>
  <si>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</si>
  <si>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</si>
  <si>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</si>
  <si>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</si>
  <si>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</si>
  <si>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</si>
  <si>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</si>
  <si>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</si>
  <si>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</si>
  <si>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</si>
  <si>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</si>
  <si>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</si>
  <si>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</si>
  <si>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</si>
  <si>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</si>
  <si>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</si>
  <si>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</si>
  <si>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</si>
  <si>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</si>
  <si>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</si>
  <si>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</si>
  <si>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</si>
  <si>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</si>
  <si>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</si>
  <si>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</si>
  <si>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</si>
  <si>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</si>
  <si>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</si>
  <si>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</si>
  <si>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</si>
  <si>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</si>
  <si>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</si>
  <si>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</si>
  <si>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</si>
  <si>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</si>
  <si>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</si>
  <si>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</si>
  <si>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</si>
  <si>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</si>
  <si>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</si>
  <si>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</si>
  <si>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</si>
  <si>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</si>
  <si>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</si>
  <si>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</si>
  <si>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</si>
  <si>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</si>
  <si>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</si>
  <si>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</si>
  <si>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</si>
  <si>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</si>
  <si>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</si>
  <si>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</si>
  <si>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</si>
  <si>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</si>
  <si>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</si>
  <si>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</si>
  <si>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</si>
  <si>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</si>
  <si>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</si>
  <si>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</si>
  <si>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</si>
  <si>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</si>
  <si>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</si>
  <si>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</si>
  <si>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</si>
  <si>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</si>
  <si>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</si>
  <si>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</si>
  <si>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</si>
  <si>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</si>
  <si>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</si>
  <si>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</si>
  <si>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</si>
  <si>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</si>
  <si>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</si>
  <si>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</si>
  <si>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</si>
  <si>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</si>
  <si>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</si>
  <si>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</si>
  <si>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</si>
  <si>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</si>
  <si>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</si>
  <si>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</si>
  <si>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</si>
  <si>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</si>
  <si>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</si>
  <si>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</si>
  <si>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</si>
  <si>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</si>
  <si>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</si>
  <si>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</si>
  <si>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</si>
  <si>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</si>
  <si>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</si>
  <si>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</si>
  <si>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</si>
  <si>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</si>
  <si>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</si>
  <si>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</si>
  <si>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</si>
  <si>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</si>
  <si>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</si>
  <si>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</si>
  <si>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</si>
  <si>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</si>
  <si>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</si>
  <si>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</si>
  <si>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</si>
  <si>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</si>
  <si>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</si>
  <si>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</si>
  <si>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</si>
  <si>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</si>
  <si>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</si>
  <si>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</si>
  <si>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</si>
  <si>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</si>
  <si>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</si>
  <si>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</si>
  <si>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</si>
  <si>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</si>
  <si>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</si>
  <si>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</si>
  <si>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</si>
  <si>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</si>
  <si>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</si>
  <si>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</si>
  <si>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</si>
  <si>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</si>
  <si>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</si>
  <si>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</si>
  <si>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</si>
  <si>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</si>
  <si>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</si>
  <si>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</si>
  <si>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</si>
  <si>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</si>
  <si>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</si>
  <si>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</si>
  <si>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</si>
  <si>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</si>
  <si>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</si>
  <si>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</si>
  <si>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</si>
  <si>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</si>
  <si>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</si>
  <si>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</si>
  <si>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</si>
  <si>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</si>
  <si>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</si>
  <si>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</si>
  <si>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</si>
  <si>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</si>
  <si>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</si>
  <si>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</si>
  <si>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</si>
  <si>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</si>
  <si>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</si>
  <si>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</si>
  <si>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</si>
  <si>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</si>
  <si>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</si>
  <si>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</si>
  <si>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</si>
  <si>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</si>
  <si>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</si>
  <si>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</si>
  <si>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</si>
  <si>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</si>
  <si>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</si>
  <si>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</si>
  <si>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</si>
  <si>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</si>
  <si>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</si>
  <si>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</si>
  <si>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</si>
  <si>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</si>
  <si>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</si>
  <si>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</si>
  <si>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</si>
  <si>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</si>
  <si>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</si>
  <si>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party</t>
  </si>
  <si>
    <t xml:space="preserve"> ----&gt; year</t>
  </si>
  <si>
    <t xml:space="preserve"> ----&gt; proportional</t>
  </si>
  <si>
    <t xml:space="preserve"> ----&gt; equitable</t>
  </si>
  <si>
    <t>Test Google CSE (over first 2 page)</t>
  </si>
  <si>
    <t>terms</t>
  </si>
  <si>
    <t>open data</t>
  </si>
  <si>
    <t>africa</t>
  </si>
  <si>
    <t>Test Google (over first 2 page)</t>
  </si>
  <si>
    <t>party</t>
  </si>
  <si>
    <t>year 2015</t>
  </si>
  <si>
    <t>proportional</t>
  </si>
  <si>
    <t>equitable</t>
  </si>
  <si>
    <t>Apache 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</si>
</sst>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B1" sqref="B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1</v>
      </c>
      <c r="X139" s="2">
        <f t="shared" si="88"/>
        <v>0</v>
      </c>
      <c r="Y139" s="2">
        <f t="shared" si="89"/>
        <v>0</v>
      </c>
      <c r="Z139" s="2">
        <f t="shared" si="90"/>
        <v>1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1</v>
      </c>
      <c r="X151" s="2">
        <f t="shared" si="88"/>
        <v>0</v>
      </c>
      <c r="Y151" s="2">
        <f t="shared" si="89"/>
        <v>0</v>
      </c>
      <c r="Z151" s="2">
        <f t="shared" si="90"/>
        <v>1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1</v>
      </c>
      <c r="X180" s="2">
        <f t="shared" si="88"/>
        <v>0</v>
      </c>
      <c r="Y180" s="2">
        <f t="shared" si="89"/>
        <v>0</v>
      </c>
      <c r="Z180" s="2">
        <f t="shared" si="90"/>
        <v>1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1</v>
      </c>
      <c r="X224" s="2">
        <f t="shared" si="124"/>
        <v>0</v>
      </c>
      <c r="Y224" s="2">
        <f t="shared" si="125"/>
        <v>0</v>
      </c>
      <c r="Z224" s="2">
        <f t="shared" si="126"/>
        <v>1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1</v>
      </c>
      <c r="X231" s="2">
        <f t="shared" si="124"/>
        <v>0</v>
      </c>
      <c r="Y231" s="2">
        <f t="shared" si="125"/>
        <v>0</v>
      </c>
      <c r="Z231" s="2">
        <f t="shared" si="126"/>
        <v>1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1</v>
      </c>
      <c r="X307" s="2">
        <f t="shared" si="160"/>
        <v>0</v>
      </c>
      <c r="Y307" s="2">
        <f t="shared" si="161"/>
        <v>0</v>
      </c>
      <c r="Z307" s="2">
        <f t="shared" si="162"/>
        <v>1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1</v>
      </c>
      <c r="X342" s="2">
        <f t="shared" si="196"/>
        <v>0</v>
      </c>
      <c r="Y342" s="2">
        <f t="shared" si="197"/>
        <v>0</v>
      </c>
      <c r="Z342" s="2">
        <f t="shared" si="198"/>
        <v>1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1</v>
      </c>
      <c r="X343" s="2">
        <f t="shared" si="196"/>
        <v>0</v>
      </c>
      <c r="Y343" s="2">
        <f t="shared" si="197"/>
        <v>0</v>
      </c>
      <c r="Z343" s="2">
        <f t="shared" si="198"/>
        <v>1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1</v>
      </c>
      <c r="X537" s="2">
        <f t="shared" si="304"/>
        <v>0</v>
      </c>
      <c r="Y537" s="2">
        <f t="shared" si="305"/>
        <v>0</v>
      </c>
      <c r="Z537" s="2">
        <f t="shared" si="306"/>
        <v>1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1</v>
      </c>
      <c r="X582" s="2">
        <f t="shared" si="340"/>
        <v>0</v>
      </c>
      <c r="Y582" s="2">
        <f t="shared" si="341"/>
        <v>0</v>
      </c>
      <c r="Z582" s="2">
        <f t="shared" si="342"/>
        <v>1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1</v>
      </c>
      <c r="X583" s="2">
        <f t="shared" si="340"/>
        <v>0</v>
      </c>
      <c r="Y583" s="2">
        <f t="shared" si="341"/>
        <v>0</v>
      </c>
      <c r="Z583" s="2">
        <f t="shared" si="342"/>
        <v>1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1</v>
      </c>
      <c r="X584" s="2">
        <f t="shared" si="340"/>
        <v>0</v>
      </c>
      <c r="Y584" s="2">
        <f t="shared" si="341"/>
        <v>0</v>
      </c>
      <c r="Z584" s="2">
        <f t="shared" si="342"/>
        <v>1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1</v>
      </c>
      <c r="X585" s="2">
        <f t="shared" si="340"/>
        <v>0</v>
      </c>
      <c r="Y585" s="2">
        <f t="shared" si="341"/>
        <v>0</v>
      </c>
      <c r="Z585" s="2">
        <f t="shared" si="342"/>
        <v>1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1</v>
      </c>
      <c r="X670" s="2">
        <f t="shared" si="376"/>
        <v>0</v>
      </c>
      <c r="Y670" s="2">
        <f t="shared" si="377"/>
        <v>0</v>
      </c>
      <c r="Z670" s="2">
        <f t="shared" si="378"/>
        <v>1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1</v>
      </c>
      <c r="X694" s="2">
        <f t="shared" si="376"/>
        <v>0</v>
      </c>
      <c r="Y694" s="2">
        <f t="shared" si="377"/>
        <v>0</v>
      </c>
      <c r="Z694" s="2">
        <f t="shared" si="378"/>
        <v>1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1</v>
      </c>
      <c r="X719" s="2">
        <f t="shared" si="412"/>
        <v>0</v>
      </c>
      <c r="Y719" s="2">
        <f t="shared" si="413"/>
        <v>0</v>
      </c>
      <c r="Z719" s="2">
        <f t="shared" si="414"/>
        <v>1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1</v>
      </c>
      <c r="X720" s="2">
        <f t="shared" si="412"/>
        <v>0</v>
      </c>
      <c r="Y720" s="2">
        <f t="shared" si="413"/>
        <v>0</v>
      </c>
      <c r="Z720" s="2">
        <f t="shared" si="414"/>
        <v>1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1</v>
      </c>
      <c r="X721" s="2">
        <f t="shared" si="412"/>
        <v>0</v>
      </c>
      <c r="Y721" s="2">
        <f t="shared" si="413"/>
        <v>0</v>
      </c>
      <c r="Z721" s="2">
        <f t="shared" si="414"/>
        <v>1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1</v>
      </c>
      <c r="X755" s="2">
        <f t="shared" si="412"/>
        <v>0</v>
      </c>
      <c r="Y755" s="2">
        <f t="shared" si="413"/>
        <v>0</v>
      </c>
      <c r="Z755" s="2">
        <f t="shared" si="414"/>
        <v>1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1</v>
      </c>
      <c r="X810" s="2">
        <f t="shared" si="448"/>
        <v>0</v>
      </c>
      <c r="Y810" s="2">
        <f t="shared" si="449"/>
        <v>0</v>
      </c>
      <c r="Z810" s="2">
        <f t="shared" si="450"/>
        <v>1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1</v>
      </c>
      <c r="X824" s="2">
        <f t="shared" si="448"/>
        <v>0</v>
      </c>
      <c r="Y824" s="2">
        <f t="shared" si="449"/>
        <v>0</v>
      </c>
      <c r="Z824" s="2">
        <f t="shared" si="450"/>
        <v>1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1</v>
      </c>
      <c r="X825" s="2">
        <f t="shared" si="448"/>
        <v>0</v>
      </c>
      <c r="Y825" s="2">
        <f t="shared" si="449"/>
        <v>0</v>
      </c>
      <c r="Z825" s="2">
        <f t="shared" si="450"/>
        <v>1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1</v>
      </c>
      <c r="X837" s="2">
        <f t="shared" si="484"/>
        <v>0</v>
      </c>
      <c r="Y837" s="2">
        <f t="shared" si="485"/>
        <v>0</v>
      </c>
      <c r="Z837" s="2">
        <f t="shared" si="486"/>
        <v>1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1</v>
      </c>
      <c r="X838" s="2">
        <f t="shared" si="484"/>
        <v>0</v>
      </c>
      <c r="Y838" s="2">
        <f t="shared" si="485"/>
        <v>0</v>
      </c>
      <c r="Z838" s="2">
        <f t="shared" si="486"/>
        <v>1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1</v>
      </c>
      <c r="X839" s="2">
        <f t="shared" si="484"/>
        <v>0</v>
      </c>
      <c r="Y839" s="2">
        <f t="shared" si="485"/>
        <v>0</v>
      </c>
      <c r="Z839" s="2">
        <f t="shared" si="486"/>
        <v>1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1</v>
      </c>
      <c r="X840" s="2">
        <f t="shared" si="484"/>
        <v>0</v>
      </c>
      <c r="Y840" s="2">
        <f t="shared" si="485"/>
        <v>0</v>
      </c>
      <c r="Z840" s="2">
        <f t="shared" si="486"/>
        <v>1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1</v>
      </c>
      <c r="X926" s="2">
        <f t="shared" si="520"/>
        <v>0</v>
      </c>
      <c r="Y926" s="2">
        <f t="shared" si="521"/>
        <v>0</v>
      </c>
      <c r="Z926" s="2">
        <f t="shared" si="522"/>
        <v>1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1</v>
      </c>
      <c r="X1011" s="2">
        <f t="shared" si="556"/>
        <v>0</v>
      </c>
      <c r="Y1011" s="2">
        <f t="shared" si="557"/>
        <v>0</v>
      </c>
      <c r="Z1011" s="2">
        <f t="shared" si="558"/>
        <v>1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1</v>
      </c>
      <c r="X1023" s="2">
        <f t="shared" si="556"/>
        <v>0</v>
      </c>
      <c r="Y1023" s="2">
        <f t="shared" si="557"/>
        <v>0</v>
      </c>
      <c r="Z1023" s="2">
        <f t="shared" si="558"/>
        <v>1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1</v>
      </c>
      <c r="X1271" s="2">
        <f t="shared" si="700"/>
        <v>0</v>
      </c>
      <c r="Y1271" s="2">
        <f t="shared" si="701"/>
        <v>0</v>
      </c>
      <c r="Z1271" s="2">
        <f t="shared" si="702"/>
        <v>1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1</v>
      </c>
      <c r="AC1276" s="2">
        <f t="shared" si="704"/>
        <v>0</v>
      </c>
      <c r="AD1276" s="2">
        <f t="shared" si="705"/>
        <v>0</v>
      </c>
      <c r="AE1276" s="2">
        <f t="shared" si="706"/>
        <v>1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1</v>
      </c>
      <c r="AR1276" s="2">
        <f t="shared" si="716"/>
        <v>0</v>
      </c>
      <c r="AS1276" s="2">
        <f t="shared" si="717"/>
        <v>0</v>
      </c>
      <c r="AT1276" s="2">
        <f t="shared" si="718"/>
        <v>1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1</v>
      </c>
      <c r="X1351" s="2">
        <f t="shared" si="772"/>
        <v>0</v>
      </c>
      <c r="Y1351" s="2">
        <f t="shared" si="773"/>
        <v>0</v>
      </c>
      <c r="Z1351" s="2">
        <f t="shared" si="774"/>
        <v>1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1</v>
      </c>
      <c r="X1354" s="2">
        <f t="shared" si="772"/>
        <v>0</v>
      </c>
      <c r="Y1354" s="2">
        <f t="shared" si="773"/>
        <v>0</v>
      </c>
      <c r="Z1354" s="2">
        <f t="shared" si="774"/>
        <v>1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1</v>
      </c>
      <c r="X1628" s="2">
        <f t="shared" si="916"/>
        <v>0</v>
      </c>
      <c r="Y1628" s="2">
        <f t="shared" si="917"/>
        <v>0</v>
      </c>
      <c r="Z1628" s="2">
        <f t="shared" si="918"/>
        <v>1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1</v>
      </c>
      <c r="X1676" s="2">
        <f t="shared" si="952"/>
        <v>0</v>
      </c>
      <c r="Y1676" s="2">
        <f t="shared" si="953"/>
        <v>0</v>
      </c>
      <c r="Z1676" s="2">
        <f t="shared" si="954"/>
        <v>1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x14ac:dyDescent="0.2">
      <c r="A1677" s="12" t="s">
        <v>1550</v>
      </c>
      <c r="B1677" s="22">
        <v>1</v>
      </c>
      <c r="C1677" s="20">
        <v>1</v>
      </c>
      <c r="D1677" s="2">
        <f t="shared" si="936"/>
        <v>1</v>
      </c>
      <c r="E1677" s="2">
        <f t="shared" si="937"/>
        <v>0</v>
      </c>
      <c r="F1677" s="2">
        <f t="shared" si="938"/>
        <v>0</v>
      </c>
      <c r="G1677" s="13">
        <f t="shared" si="939"/>
        <v>0</v>
      </c>
      <c r="H1677" s="20">
        <v>1</v>
      </c>
      <c r="I1677" s="2">
        <f t="shared" si="940"/>
        <v>1</v>
      </c>
      <c r="J1677" s="2">
        <f t="shared" si="941"/>
        <v>0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1</v>
      </c>
      <c r="O1677" s="2">
        <f t="shared" si="945"/>
        <v>0</v>
      </c>
      <c r="P1677" s="2">
        <f t="shared" si="946"/>
        <v>0</v>
      </c>
      <c r="Q1677" s="13">
        <f t="shared" si="947"/>
        <v>0</v>
      </c>
      <c r="R1677" s="20">
        <v>1</v>
      </c>
      <c r="S1677" s="2">
        <f t="shared" si="948"/>
        <v>1</v>
      </c>
      <c r="T1677" s="2">
        <f t="shared" si="949"/>
        <v>0</v>
      </c>
      <c r="U1677" s="2">
        <f t="shared" si="950"/>
        <v>0</v>
      </c>
      <c r="V1677" s="13">
        <f t="shared" si="951"/>
        <v>0</v>
      </c>
      <c r="W1677" s="20">
        <v>1</v>
      </c>
      <c r="X1677" s="2">
        <f t="shared" si="952"/>
        <v>1</v>
      </c>
      <c r="Y1677" s="2">
        <f t="shared" si="953"/>
        <v>0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1</v>
      </c>
      <c r="AD1677" s="2">
        <f t="shared" si="957"/>
        <v>0</v>
      </c>
      <c r="AE1677" s="2">
        <f t="shared" si="958"/>
        <v>0</v>
      </c>
      <c r="AF1677" s="13">
        <f t="shared" si="959"/>
        <v>0</v>
      </c>
      <c r="AG1677" s="20">
        <v>1</v>
      </c>
      <c r="AH1677" s="2">
        <f t="shared" si="960"/>
        <v>1</v>
      </c>
      <c r="AI1677" s="2">
        <f t="shared" si="961"/>
        <v>0</v>
      </c>
      <c r="AJ1677" s="2">
        <f t="shared" si="962"/>
        <v>0</v>
      </c>
      <c r="AK1677" s="13">
        <f t="shared" si="963"/>
        <v>0</v>
      </c>
      <c r="AL1677" s="20">
        <v>1</v>
      </c>
      <c r="AM1677" s="2">
        <f t="shared" si="964"/>
        <v>1</v>
      </c>
      <c r="AN1677" s="2">
        <f t="shared" si="965"/>
        <v>0</v>
      </c>
      <c r="AO1677" s="2">
        <f t="shared" si="966"/>
        <v>0</v>
      </c>
      <c r="AP1677" s="13">
        <f t="shared" si="967"/>
        <v>0</v>
      </c>
      <c r="AQ1677" s="20">
        <v>1</v>
      </c>
      <c r="AR1677" s="2">
        <f t="shared" si="968"/>
        <v>1</v>
      </c>
      <c r="AS1677" s="2">
        <f t="shared" si="969"/>
        <v>0</v>
      </c>
      <c r="AT1677" s="2">
        <f t="shared" si="970"/>
        <v>0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hidden="1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1</v>
      </c>
      <c r="X1880" s="2">
        <f t="shared" si="1060"/>
        <v>0</v>
      </c>
      <c r="Y1880" s="2">
        <f t="shared" si="1061"/>
        <v>0</v>
      </c>
      <c r="Z1880" s="2">
        <f t="shared" si="1062"/>
        <v>1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1</v>
      </c>
      <c r="X1883" s="2">
        <f t="shared" si="1060"/>
        <v>0</v>
      </c>
      <c r="Y1883" s="2">
        <f t="shared" si="1061"/>
        <v>0</v>
      </c>
      <c r="Z1883" s="2">
        <f t="shared" si="1062"/>
        <v>1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1</v>
      </c>
      <c r="X1884" s="2">
        <f t="shared" si="1060"/>
        <v>0</v>
      </c>
      <c r="Y1884" s="2">
        <f t="shared" si="1061"/>
        <v>0</v>
      </c>
      <c r="Z1884" s="2">
        <f t="shared" si="1062"/>
        <v>1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1</v>
      </c>
      <c r="X1889" s="2">
        <f t="shared" si="1060"/>
        <v>0</v>
      </c>
      <c r="Y1889" s="2">
        <f t="shared" si="1061"/>
        <v>0</v>
      </c>
      <c r="Z1889" s="2">
        <f t="shared" si="1062"/>
        <v>1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1</v>
      </c>
      <c r="X1890" s="2">
        <f t="shared" si="1060"/>
        <v>0</v>
      </c>
      <c r="Y1890" s="2">
        <f t="shared" si="1061"/>
        <v>0</v>
      </c>
      <c r="Z1890" s="2">
        <f t="shared" si="1062"/>
        <v>1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1</v>
      </c>
      <c r="X1891" s="2">
        <f t="shared" si="1060"/>
        <v>0</v>
      </c>
      <c r="Y1891" s="2">
        <f t="shared" si="1061"/>
        <v>0</v>
      </c>
      <c r="Z1891" s="2">
        <f t="shared" si="1062"/>
        <v>1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1</v>
      </c>
      <c r="X1892" s="2">
        <f t="shared" si="1060"/>
        <v>0</v>
      </c>
      <c r="Y1892" s="2">
        <f t="shared" si="1061"/>
        <v>0</v>
      </c>
      <c r="Z1892" s="2">
        <f t="shared" si="1062"/>
        <v>1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1</v>
      </c>
      <c r="X1893" s="2">
        <f t="shared" si="1060"/>
        <v>0</v>
      </c>
      <c r="Y1893" s="2">
        <f t="shared" si="1061"/>
        <v>0</v>
      </c>
      <c r="Z1893" s="2">
        <f t="shared" si="1062"/>
        <v>1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1</v>
      </c>
      <c r="X1894" s="2">
        <f t="shared" si="1060"/>
        <v>0</v>
      </c>
      <c r="Y1894" s="2">
        <f t="shared" si="1061"/>
        <v>0</v>
      </c>
      <c r="Z1894" s="2">
        <f t="shared" si="1062"/>
        <v>1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1</v>
      </c>
      <c r="X1895" s="2">
        <f t="shared" si="1060"/>
        <v>0</v>
      </c>
      <c r="Y1895" s="2">
        <f t="shared" si="1061"/>
        <v>0</v>
      </c>
      <c r="Z1895" s="2">
        <f t="shared" si="1062"/>
        <v>1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1</v>
      </c>
      <c r="X1896" s="2">
        <f t="shared" si="1060"/>
        <v>0</v>
      </c>
      <c r="Y1896" s="2">
        <f t="shared" si="1061"/>
        <v>0</v>
      </c>
      <c r="Z1896" s="2">
        <f t="shared" si="1062"/>
        <v>1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1</v>
      </c>
      <c r="X1897" s="2">
        <f t="shared" si="1060"/>
        <v>0</v>
      </c>
      <c r="Y1897" s="2">
        <f t="shared" si="1061"/>
        <v>0</v>
      </c>
      <c r="Z1897" s="2">
        <f t="shared" si="1062"/>
        <v>1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1</v>
      </c>
      <c r="X1898" s="2">
        <f t="shared" si="1060"/>
        <v>0</v>
      </c>
      <c r="Y1898" s="2">
        <f t="shared" si="1061"/>
        <v>0</v>
      </c>
      <c r="Z1898" s="2">
        <f t="shared" si="1062"/>
        <v>1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1</v>
      </c>
      <c r="X1900" s="2">
        <f t="shared" si="1060"/>
        <v>0</v>
      </c>
      <c r="Y1900" s="2">
        <f t="shared" si="1061"/>
        <v>0</v>
      </c>
      <c r="Z1900" s="2">
        <f t="shared" si="1062"/>
        <v>1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1</v>
      </c>
      <c r="X1901" s="2">
        <f t="shared" si="1060"/>
        <v>0</v>
      </c>
      <c r="Y1901" s="2">
        <f t="shared" si="1061"/>
        <v>0</v>
      </c>
      <c r="Z1901" s="2">
        <f t="shared" si="1062"/>
        <v>1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1</v>
      </c>
      <c r="X1902" s="2">
        <f t="shared" si="1060"/>
        <v>0</v>
      </c>
      <c r="Y1902" s="2">
        <f t="shared" si="1061"/>
        <v>0</v>
      </c>
      <c r="Z1902" s="2">
        <f t="shared" si="1062"/>
        <v>1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1</v>
      </c>
      <c r="X1903" s="2">
        <f t="shared" si="1060"/>
        <v>0</v>
      </c>
      <c r="Y1903" s="2">
        <f t="shared" si="1061"/>
        <v>0</v>
      </c>
      <c r="Z1903" s="2">
        <f t="shared" si="1062"/>
        <v>1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1</v>
      </c>
      <c r="X1904" s="2">
        <f t="shared" si="1060"/>
        <v>0</v>
      </c>
      <c r="Y1904" s="2">
        <f t="shared" si="1061"/>
        <v>0</v>
      </c>
      <c r="Z1904" s="2">
        <f t="shared" si="1062"/>
        <v>1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1</v>
      </c>
      <c r="X1905" s="2">
        <f t="shared" si="1060"/>
        <v>0</v>
      </c>
      <c r="Y1905" s="2">
        <f t="shared" si="1061"/>
        <v>0</v>
      </c>
      <c r="Z1905" s="2">
        <f t="shared" si="1062"/>
        <v>1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1</v>
      </c>
      <c r="X1906" s="2">
        <f t="shared" si="1060"/>
        <v>0</v>
      </c>
      <c r="Y1906" s="2">
        <f t="shared" si="1061"/>
        <v>0</v>
      </c>
      <c r="Z1906" s="2">
        <f t="shared" si="1062"/>
        <v>1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1</v>
      </c>
      <c r="X1907" s="2">
        <f t="shared" si="1060"/>
        <v>0</v>
      </c>
      <c r="Y1907" s="2">
        <f t="shared" si="1061"/>
        <v>0</v>
      </c>
      <c r="Z1907" s="2">
        <f t="shared" si="1062"/>
        <v>1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1</v>
      </c>
      <c r="X1908" s="2">
        <f t="shared" si="1060"/>
        <v>0</v>
      </c>
      <c r="Y1908" s="2">
        <f t="shared" si="1061"/>
        <v>0</v>
      </c>
      <c r="Z1908" s="2">
        <f t="shared" si="1062"/>
        <v>1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1</v>
      </c>
      <c r="X1909" s="2">
        <f t="shared" si="1060"/>
        <v>0</v>
      </c>
      <c r="Y1909" s="2">
        <f t="shared" si="1061"/>
        <v>0</v>
      </c>
      <c r="Z1909" s="2">
        <f t="shared" si="1062"/>
        <v>1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1</v>
      </c>
      <c r="X1910" s="2">
        <f t="shared" si="1060"/>
        <v>0</v>
      </c>
      <c r="Y1910" s="2">
        <f t="shared" si="1061"/>
        <v>0</v>
      </c>
      <c r="Z1910" s="2">
        <f t="shared" si="1062"/>
        <v>1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1</v>
      </c>
      <c r="X1911" s="2">
        <f t="shared" si="1060"/>
        <v>0</v>
      </c>
      <c r="Y1911" s="2">
        <f t="shared" si="1061"/>
        <v>0</v>
      </c>
      <c r="Z1911" s="2">
        <f t="shared" si="1062"/>
        <v>1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1</v>
      </c>
      <c r="X1912" s="2">
        <f t="shared" si="1060"/>
        <v>0</v>
      </c>
      <c r="Y1912" s="2">
        <f t="shared" si="1061"/>
        <v>0</v>
      </c>
      <c r="Z1912" s="2">
        <f t="shared" si="1062"/>
        <v>1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1</v>
      </c>
      <c r="X1913" s="2">
        <f t="shared" si="1060"/>
        <v>0</v>
      </c>
      <c r="Y1913" s="2">
        <f t="shared" si="1061"/>
        <v>0</v>
      </c>
      <c r="Z1913" s="2">
        <f t="shared" si="1062"/>
        <v>1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1</v>
      </c>
      <c r="X1914" s="2">
        <f t="shared" si="1060"/>
        <v>0</v>
      </c>
      <c r="Y1914" s="2">
        <f t="shared" si="1061"/>
        <v>0</v>
      </c>
      <c r="Z1914" s="2">
        <f t="shared" si="1062"/>
        <v>1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1</v>
      </c>
      <c r="X1915" s="2">
        <f t="shared" si="1060"/>
        <v>0</v>
      </c>
      <c r="Y1915" s="2">
        <f t="shared" si="1061"/>
        <v>0</v>
      </c>
      <c r="Z1915" s="2">
        <f t="shared" si="1062"/>
        <v>1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1</v>
      </c>
      <c r="X1916" s="2">
        <f t="shared" si="1060"/>
        <v>0</v>
      </c>
      <c r="Y1916" s="2">
        <f t="shared" si="1061"/>
        <v>0</v>
      </c>
      <c r="Z1916" s="2">
        <f t="shared" si="1062"/>
        <v>1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1</v>
      </c>
      <c r="X1917" s="2">
        <f t="shared" si="1060"/>
        <v>0</v>
      </c>
      <c r="Y1917" s="2">
        <f t="shared" si="1061"/>
        <v>0</v>
      </c>
      <c r="Z1917" s="2">
        <f t="shared" si="1062"/>
        <v>1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1</v>
      </c>
      <c r="X1918" s="2">
        <f t="shared" si="1060"/>
        <v>0</v>
      </c>
      <c r="Y1918" s="2">
        <f t="shared" si="1061"/>
        <v>0</v>
      </c>
      <c r="Z1918" s="2">
        <f t="shared" si="1062"/>
        <v>1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1</v>
      </c>
      <c r="X1919" s="2">
        <f t="shared" si="1060"/>
        <v>0</v>
      </c>
      <c r="Y1919" s="2">
        <f t="shared" si="1061"/>
        <v>0</v>
      </c>
      <c r="Z1919" s="2">
        <f t="shared" si="1062"/>
        <v>1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1</v>
      </c>
      <c r="X1920" s="2">
        <f t="shared" si="1060"/>
        <v>0</v>
      </c>
      <c r="Y1920" s="2">
        <f t="shared" si="1061"/>
        <v>0</v>
      </c>
      <c r="Z1920" s="2">
        <f t="shared" si="1062"/>
        <v>1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1</v>
      </c>
      <c r="X1921" s="2">
        <f t="shared" si="1060"/>
        <v>0</v>
      </c>
      <c r="Y1921" s="2">
        <f t="shared" si="1061"/>
        <v>0</v>
      </c>
      <c r="Z1921" s="2">
        <f t="shared" si="1062"/>
        <v>1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1</v>
      </c>
      <c r="X1922" s="2">
        <f t="shared" si="1060"/>
        <v>0</v>
      </c>
      <c r="Y1922" s="2">
        <f t="shared" si="1061"/>
        <v>0</v>
      </c>
      <c r="Z1922" s="2">
        <f t="shared" si="1062"/>
        <v>1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1</v>
      </c>
      <c r="X1923" s="2">
        <f t="shared" ref="X1923:X1986" si="1096">IF(AND(W1923=1,$B1923=1),1,0)</f>
        <v>0</v>
      </c>
      <c r="Y1923" s="2">
        <f t="shared" ref="Y1923:Y1986" si="1097">IF(AND(W1923=0,$B1923=0),1,0)</f>
        <v>0</v>
      </c>
      <c r="Z1923" s="2">
        <f t="shared" ref="Z1923:Z1986" si="1098">IF(AND($B1923=0,W1923=1),1,0)</f>
        <v>1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1</v>
      </c>
      <c r="X1924" s="2">
        <f t="shared" si="1096"/>
        <v>0</v>
      </c>
      <c r="Y1924" s="2">
        <f t="shared" si="1097"/>
        <v>0</v>
      </c>
      <c r="Z1924" s="2">
        <f t="shared" si="1098"/>
        <v>1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1</v>
      </c>
      <c r="X1925" s="2">
        <f t="shared" si="1096"/>
        <v>0</v>
      </c>
      <c r="Y1925" s="2">
        <f t="shared" si="1097"/>
        <v>0</v>
      </c>
      <c r="Z1925" s="2">
        <f t="shared" si="1098"/>
        <v>1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1</v>
      </c>
      <c r="X1926" s="2">
        <f t="shared" si="1096"/>
        <v>0</v>
      </c>
      <c r="Y1926" s="2">
        <f t="shared" si="1097"/>
        <v>0</v>
      </c>
      <c r="Z1926" s="2">
        <f t="shared" si="1098"/>
        <v>1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1</v>
      </c>
      <c r="X1927" s="2">
        <f t="shared" si="1096"/>
        <v>0</v>
      </c>
      <c r="Y1927" s="2">
        <f t="shared" si="1097"/>
        <v>0</v>
      </c>
      <c r="Z1927" s="2">
        <f t="shared" si="1098"/>
        <v>1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1</v>
      </c>
      <c r="X1928" s="2">
        <f t="shared" si="1096"/>
        <v>0</v>
      </c>
      <c r="Y1928" s="2">
        <f t="shared" si="1097"/>
        <v>0</v>
      </c>
      <c r="Z1928" s="2">
        <f t="shared" si="1098"/>
        <v>1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1</v>
      </c>
      <c r="X1929" s="2">
        <f t="shared" si="1096"/>
        <v>0</v>
      </c>
      <c r="Y1929" s="2">
        <f t="shared" si="1097"/>
        <v>0</v>
      </c>
      <c r="Z1929" s="2">
        <f t="shared" si="1098"/>
        <v>1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1</v>
      </c>
      <c r="X1930" s="2">
        <f t="shared" si="1096"/>
        <v>0</v>
      </c>
      <c r="Y1930" s="2">
        <f t="shared" si="1097"/>
        <v>0</v>
      </c>
      <c r="Z1930" s="2">
        <f t="shared" si="1098"/>
        <v>1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1</v>
      </c>
      <c r="X1931" s="2">
        <f t="shared" si="1096"/>
        <v>0</v>
      </c>
      <c r="Y1931" s="2">
        <f t="shared" si="1097"/>
        <v>0</v>
      </c>
      <c r="Z1931" s="2">
        <f t="shared" si="1098"/>
        <v>1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1</v>
      </c>
      <c r="X1932" s="2">
        <f t="shared" si="1096"/>
        <v>0</v>
      </c>
      <c r="Y1932" s="2">
        <f t="shared" si="1097"/>
        <v>0</v>
      </c>
      <c r="Z1932" s="2">
        <f t="shared" si="1098"/>
        <v>1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1</v>
      </c>
      <c r="X1933" s="2">
        <f t="shared" si="1096"/>
        <v>0</v>
      </c>
      <c r="Y1933" s="2">
        <f t="shared" si="1097"/>
        <v>0</v>
      </c>
      <c r="Z1933" s="2">
        <f t="shared" si="1098"/>
        <v>1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1</v>
      </c>
      <c r="X1934" s="2">
        <f t="shared" si="1096"/>
        <v>0</v>
      </c>
      <c r="Y1934" s="2">
        <f t="shared" si="1097"/>
        <v>0</v>
      </c>
      <c r="Z1934" s="2">
        <f t="shared" si="1098"/>
        <v>1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1</v>
      </c>
      <c r="X1935" s="2">
        <f t="shared" si="1096"/>
        <v>0</v>
      </c>
      <c r="Y1935" s="2">
        <f t="shared" si="1097"/>
        <v>0</v>
      </c>
      <c r="Z1935" s="2">
        <f t="shared" si="1098"/>
        <v>1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1</v>
      </c>
      <c r="X1936" s="2">
        <f t="shared" si="1096"/>
        <v>0</v>
      </c>
      <c r="Y1936" s="2">
        <f t="shared" si="1097"/>
        <v>0</v>
      </c>
      <c r="Z1936" s="2">
        <f t="shared" si="1098"/>
        <v>1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1</v>
      </c>
      <c r="X2178" s="2">
        <f t="shared" si="1204"/>
        <v>0</v>
      </c>
      <c r="Y2178" s="2">
        <f t="shared" si="1205"/>
        <v>0</v>
      </c>
      <c r="Z2178" s="2">
        <f t="shared" si="1206"/>
        <v>1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1</v>
      </c>
      <c r="AM2178" s="2">
        <f t="shared" si="1216"/>
        <v>0</v>
      </c>
      <c r="AN2178" s="2">
        <f t="shared" si="1217"/>
        <v>0</v>
      </c>
      <c r="AO2178" s="2">
        <f t="shared" si="1218"/>
        <v>1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1</v>
      </c>
      <c r="AC2235" s="2">
        <f t="shared" si="1244"/>
        <v>0</v>
      </c>
      <c r="AD2235" s="2">
        <f t="shared" si="1245"/>
        <v>0</v>
      </c>
      <c r="AE2235" s="2">
        <f t="shared" si="1246"/>
        <v>1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1</v>
      </c>
      <c r="AR2235" s="2">
        <f t="shared" si="1256"/>
        <v>0</v>
      </c>
      <c r="AS2235" s="2">
        <f t="shared" si="1257"/>
        <v>0</v>
      </c>
      <c r="AT2235" s="2">
        <f t="shared" si="1258"/>
        <v>1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D77" zoomScale="70" zoomScaleNormal="70" zoomScalePageLayoutView="70" workbookViewId="0">
      <selection activeCell="M85" sqref="M85:M88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3" max="13" width="22" bestFit="1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SUM(fuzzy_9_subset!D:D)</f>
        <v>1</v>
      </c>
      <c r="D10" s="2">
        <f>SUM(fuzzy_9_subset!G:G)</f>
        <v>0</v>
      </c>
      <c r="E10" s="6">
        <f>SUM(C10:D10)</f>
        <v>1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0</v>
      </c>
      <c r="M10" s="1" t="s">
        <v>2185</v>
      </c>
      <c r="N10" s="1"/>
      <c r="S10" t="s">
        <v>2180</v>
      </c>
      <c r="U10">
        <v>2300</v>
      </c>
      <c r="W10" s="34" t="s">
        <v>2154</v>
      </c>
      <c r="X10" s="7" t="s">
        <v>2152</v>
      </c>
      <c r="Y10" s="2">
        <v>15</v>
      </c>
      <c r="Z10" s="2">
        <v>0</v>
      </c>
      <c r="AA10" s="6">
        <f>SUM(Y10:Z10)</f>
        <v>15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0</v>
      </c>
    </row>
    <row r="11" spans="1:33" x14ac:dyDescent="0.2">
      <c r="A11" s="34"/>
      <c r="B11" s="7" t="s">
        <v>2153</v>
      </c>
      <c r="C11" s="2">
        <f>SUM(fuzzy_9_subset!F:F)</f>
        <v>0</v>
      </c>
      <c r="D11" s="2">
        <f>SUM(fuzzy_9_subset!E:E)</f>
        <v>2299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N11" s="1"/>
      <c r="S11" t="s">
        <v>2179</v>
      </c>
      <c r="U11">
        <v>4</v>
      </c>
      <c r="W11" s="34"/>
      <c r="X11" s="7" t="s">
        <v>2153</v>
      </c>
      <c r="Y11" s="2">
        <v>0</v>
      </c>
      <c r="Z11" s="2">
        <v>4838553</v>
      </c>
      <c r="AA11" s="6">
        <f>SUM(Y11:Z11)</f>
        <v>4838553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2123</v>
      </c>
      <c r="H12" s="28">
        <f>(C10+D11)/(E12)</f>
        <v>1</v>
      </c>
      <c r="I12" s="2"/>
      <c r="J12" s="3" t="s">
        <v>2126</v>
      </c>
      <c r="K12" s="29">
        <f>(K9+K10)/2</f>
        <v>0</v>
      </c>
      <c r="M12" s="1" t="s">
        <v>2187</v>
      </c>
      <c r="S12" s="9" t="s">
        <v>2178</v>
      </c>
      <c r="T12" s="9"/>
      <c r="U12">
        <v>27</v>
      </c>
      <c r="X12" s="5"/>
      <c r="Y12" s="6">
        <f>SUM(Y10:Y11)</f>
        <v>15</v>
      </c>
      <c r="Z12" s="6">
        <f>SUM(Z10:Z11)</f>
        <v>4838553</v>
      </c>
      <c r="AA12" s="6">
        <f>SUM(Y10:Z11)</f>
        <v>4838568</v>
      </c>
      <c r="AC12" s="3" t="s">
        <v>2123</v>
      </c>
      <c r="AD12" s="28">
        <f>(Y10+Z11)/(AA12)</f>
        <v>1</v>
      </c>
      <c r="AE12" s="2"/>
      <c r="AF12" s="3" t="s">
        <v>2126</v>
      </c>
      <c r="AG12" s="29">
        <f>(AG9+AG10)/2</f>
        <v>0</v>
      </c>
    </row>
    <row r="13" spans="1:33" ht="16" customHeight="1" x14ac:dyDescent="0.2">
      <c r="G13" s="3" t="s">
        <v>2157</v>
      </c>
      <c r="H13" s="28">
        <f>(C10)/(C10+C11)</f>
        <v>1</v>
      </c>
      <c r="M13" s="1" t="s">
        <v>2188</v>
      </c>
      <c r="S13" s="33" t="s">
        <v>2177</v>
      </c>
      <c r="T13" s="33"/>
      <c r="U13">
        <v>4</v>
      </c>
      <c r="AC13" s="3" t="s">
        <v>2157</v>
      </c>
      <c r="AD13" s="28">
        <f>IFERROR((Y10)/(Y10+Y11),0)</f>
        <v>1</v>
      </c>
      <c r="AG13" s="31"/>
    </row>
    <row r="14" spans="1:33" x14ac:dyDescent="0.2">
      <c r="M14" s="1"/>
      <c r="S14" t="s">
        <v>2137</v>
      </c>
      <c r="U14" s="10">
        <v>1</v>
      </c>
      <c r="Y14" t="s">
        <v>2184</v>
      </c>
      <c r="Z14">
        <v>4838568</v>
      </c>
      <c r="AD14" s="27"/>
      <c r="AG14" s="31"/>
    </row>
    <row r="15" spans="1:33" x14ac:dyDescent="0.2">
      <c r="S15" t="s">
        <v>2176</v>
      </c>
      <c r="U15" s="25">
        <v>15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1.9633969081252185E-5</v>
      </c>
    </row>
    <row r="25" spans="1:33" x14ac:dyDescent="0.2">
      <c r="A25" s="34" t="s">
        <v>2154</v>
      </c>
      <c r="B25" s="7" t="s">
        <v>2121</v>
      </c>
      <c r="C25" s="2">
        <f>SUM(fuzzy_9_subset!I:I)</f>
        <v>1</v>
      </c>
      <c r="D25" s="2">
        <f>SUM(fuzzy_9_subset!L:L)</f>
        <v>0</v>
      </c>
      <c r="E25" s="6">
        <f>SUM(C25:D25)</f>
        <v>1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0</v>
      </c>
      <c r="M25" s="1" t="s">
        <v>2185</v>
      </c>
      <c r="N25" s="1"/>
      <c r="S25" t="s">
        <v>2180</v>
      </c>
      <c r="U25">
        <v>2300</v>
      </c>
      <c r="W25" s="34" t="s">
        <v>2154</v>
      </c>
      <c r="X25" s="7" t="s">
        <v>2152</v>
      </c>
      <c r="Y25" s="2">
        <v>15</v>
      </c>
      <c r="Z25" s="2">
        <v>0</v>
      </c>
      <c r="AA25" s="6">
        <f>SUM(Y25:Z25)</f>
        <v>15</v>
      </c>
      <c r="AC25" s="3" t="s">
        <v>2156</v>
      </c>
      <c r="AD25" s="28">
        <f>Z26/(Y26+Z26)</f>
        <v>0.99998036603091878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SUM(fuzzy_9_subset!K:K)</f>
        <v>0</v>
      </c>
      <c r="D26" s="2">
        <f>SUM(fuzzy_9_subset!J:J)</f>
        <v>2299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N26" s="1"/>
      <c r="S26" t="s">
        <v>2179</v>
      </c>
      <c r="U26">
        <v>4</v>
      </c>
      <c r="W26" s="34"/>
      <c r="X26" s="7" t="s">
        <v>2153</v>
      </c>
      <c r="Y26" s="2">
        <v>95</v>
      </c>
      <c r="Z26" s="2">
        <v>4838458</v>
      </c>
      <c r="AA26" s="6">
        <f>SUM(Y26:Z26)</f>
        <v>4838553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1</v>
      </c>
      <c r="D27" s="6">
        <f>SUM(D25:D26)</f>
        <v>2299</v>
      </c>
      <c r="E27" s="6">
        <f>SUM(C25:D26)</f>
        <v>2300</v>
      </c>
      <c r="G27" s="3" t="s">
        <v>2123</v>
      </c>
      <c r="H27" s="28">
        <f>(C25+D26)/(E27)</f>
        <v>1</v>
      </c>
      <c r="I27" s="2"/>
      <c r="J27" s="3" t="s">
        <v>2126</v>
      </c>
      <c r="K27" s="29">
        <f>(K24+K25)/2</f>
        <v>0</v>
      </c>
      <c r="M27" s="1" t="s">
        <v>2187</v>
      </c>
      <c r="S27" s="9" t="s">
        <v>2178</v>
      </c>
      <c r="T27" s="9"/>
      <c r="U27">
        <v>81</v>
      </c>
      <c r="X27" s="5"/>
      <c r="Y27" s="6">
        <f>SUM(Y25:Y26)</f>
        <v>110</v>
      </c>
      <c r="Z27" s="6">
        <f>SUM(Z25:Z26)</f>
        <v>4838458</v>
      </c>
      <c r="AA27" s="6">
        <f>SUM(Y25:Z26)</f>
        <v>4838568</v>
      </c>
      <c r="AC27" s="3" t="s">
        <v>2123</v>
      </c>
      <c r="AD27" s="28">
        <f>(Y25+Z26)/(AA27)</f>
        <v>0.99998036609178587</v>
      </c>
      <c r="AE27" s="2"/>
      <c r="AF27" s="3" t="s">
        <v>2126</v>
      </c>
      <c r="AG27" s="29">
        <f>(AG24+AG25)/2</f>
        <v>9.8169845406260925E-6</v>
      </c>
    </row>
    <row r="28" spans="1:33" ht="16" customHeight="1" x14ac:dyDescent="0.2">
      <c r="G28" s="3" t="s">
        <v>2157</v>
      </c>
      <c r="H28" s="28">
        <f>(C25)/(C25+C26)</f>
        <v>1</v>
      </c>
      <c r="M28" s="1" t="s">
        <v>2188</v>
      </c>
      <c r="S28" s="33" t="s">
        <v>2177</v>
      </c>
      <c r="T28" s="33"/>
      <c r="U28">
        <v>12</v>
      </c>
      <c r="AC28" s="3" t="s">
        <v>2157</v>
      </c>
      <c r="AD28" s="28">
        <f>(Y25)/(Y25+Y26)</f>
        <v>0.13636363636363635</v>
      </c>
      <c r="AG28" s="31"/>
    </row>
    <row r="29" spans="1:33" x14ac:dyDescent="0.2">
      <c r="M29" s="1"/>
      <c r="S29" t="s">
        <v>2137</v>
      </c>
      <c r="U29" s="10">
        <v>1</v>
      </c>
      <c r="Y29" t="s">
        <v>2184</v>
      </c>
      <c r="Z29">
        <v>4838568</v>
      </c>
      <c r="AD29" s="27"/>
      <c r="AG29" s="31"/>
    </row>
    <row r="30" spans="1:33" x14ac:dyDescent="0.2">
      <c r="S30" t="s">
        <v>2176</v>
      </c>
      <c r="U30" s="25">
        <v>110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8.6994345367551109E-4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4.6088159001255125E-5</v>
      </c>
    </row>
    <row r="40" spans="1:33" x14ac:dyDescent="0.2">
      <c r="A40" s="34" t="s">
        <v>2154</v>
      </c>
      <c r="B40" s="7" t="s">
        <v>2121</v>
      </c>
      <c r="C40" s="2">
        <f>SUM(fuzzy_9_subset!N:N)</f>
        <v>1</v>
      </c>
      <c r="D40" s="2">
        <f>SUM(fuzzy_9_subset!Q:Q)</f>
        <v>0</v>
      </c>
      <c r="E40" s="6">
        <f>SUM(C40:D40)</f>
        <v>1</v>
      </c>
      <c r="G40" s="3" t="s">
        <v>2156</v>
      </c>
      <c r="H40" s="28">
        <f>D41/(C41+D41)</f>
        <v>0.99913005654632447</v>
      </c>
      <c r="I40" s="2"/>
      <c r="J40" s="3" t="s">
        <v>2125</v>
      </c>
      <c r="K40" s="28">
        <f>D40/(C40+D40)</f>
        <v>0</v>
      </c>
      <c r="M40" s="1" t="s">
        <v>2185</v>
      </c>
      <c r="N40" s="1"/>
      <c r="S40" t="s">
        <v>2180</v>
      </c>
      <c r="U40">
        <v>2300</v>
      </c>
      <c r="W40" s="34" t="s">
        <v>2154</v>
      </c>
      <c r="X40" s="7" t="s">
        <v>2152</v>
      </c>
      <c r="Y40" s="2">
        <v>15</v>
      </c>
      <c r="Z40" s="2">
        <v>0</v>
      </c>
      <c r="AA40" s="6">
        <f>SUM(Y40:Z40)</f>
        <v>15</v>
      </c>
      <c r="AC40" s="3" t="s">
        <v>2156</v>
      </c>
      <c r="AD40" s="28">
        <f>Z41/(Y41+Z41)</f>
        <v>0.9999539118409988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SUM(fuzzy_9_subset!P:P)</f>
        <v>2</v>
      </c>
      <c r="D41" s="2">
        <f>SUM(fuzzy_9_subset!O:O)</f>
        <v>2297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N41" s="1"/>
      <c r="S41" t="s">
        <v>2179</v>
      </c>
      <c r="U41">
        <v>4</v>
      </c>
      <c r="W41" s="34"/>
      <c r="X41" s="7" t="s">
        <v>2153</v>
      </c>
      <c r="Y41" s="2">
        <v>223</v>
      </c>
      <c r="Z41" s="2">
        <v>4838330</v>
      </c>
      <c r="AA41" s="6">
        <f>SUM(Y41:Z41)</f>
        <v>4838553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0.99913043478260866</v>
      </c>
      <c r="I42" s="2"/>
      <c r="J42" s="3" t="s">
        <v>2126</v>
      </c>
      <c r="K42" s="29">
        <f>(K39+K40)/2</f>
        <v>4.3497172683775554E-4</v>
      </c>
      <c r="M42" s="1" t="s">
        <v>2187</v>
      </c>
      <c r="S42" s="9" t="s">
        <v>2178</v>
      </c>
      <c r="T42" s="9"/>
      <c r="U42">
        <v>81</v>
      </c>
      <c r="X42" s="5"/>
      <c r="Y42" s="6">
        <f>SUM(Y40:Y41)</f>
        <v>238</v>
      </c>
      <c r="Z42" s="6">
        <f>SUM(Z40:Z41)</f>
        <v>4838330</v>
      </c>
      <c r="AA42" s="6">
        <f>SUM(Y40:Z41)</f>
        <v>4838568</v>
      </c>
      <c r="AC42" s="3" t="s">
        <v>2123</v>
      </c>
      <c r="AD42" s="28">
        <f>(Y40+Z41)/(AA42)</f>
        <v>0.99995391198387618</v>
      </c>
      <c r="AE42" s="2"/>
      <c r="AF42" s="3" t="s">
        <v>2126</v>
      </c>
      <c r="AG42" s="29">
        <f>(AG39+AG40)/2</f>
        <v>2.3044079500627562E-5</v>
      </c>
    </row>
    <row r="43" spans="1:33" ht="16" customHeight="1" x14ac:dyDescent="0.2">
      <c r="G43" s="3" t="s">
        <v>2157</v>
      </c>
      <c r="H43" s="28">
        <f>(C40)/(C40+C41)</f>
        <v>0.33333333333333331</v>
      </c>
      <c r="M43" s="1" t="s">
        <v>2188</v>
      </c>
      <c r="S43" s="33" t="s">
        <v>2177</v>
      </c>
      <c r="T43" s="33"/>
      <c r="U43">
        <v>55</v>
      </c>
      <c r="AC43" s="3" t="s">
        <v>2157</v>
      </c>
      <c r="AD43" s="28">
        <f>(Y40)/(Y40+Y41)</f>
        <v>6.3025210084033612E-2</v>
      </c>
      <c r="AG43" s="31"/>
    </row>
    <row r="44" spans="1:33" x14ac:dyDescent="0.2">
      <c r="M44" s="1"/>
      <c r="S44" t="s">
        <v>2137</v>
      </c>
      <c r="U44" s="10">
        <v>4</v>
      </c>
      <c r="Y44" t="s">
        <v>2184</v>
      </c>
      <c r="Z44">
        <v>4838568</v>
      </c>
      <c r="AD44" s="27"/>
      <c r="AG44" s="31"/>
    </row>
    <row r="45" spans="1:33" x14ac:dyDescent="0.2">
      <c r="S45" t="s">
        <v>2176</v>
      </c>
      <c r="U45" s="25">
        <v>238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3.6972596781209219E-2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1.7195223448001912E-4</v>
      </c>
    </row>
    <row r="55" spans="1:33" x14ac:dyDescent="0.2">
      <c r="A55" s="34" t="s">
        <v>2154</v>
      </c>
      <c r="B55" s="7" t="s">
        <v>2121</v>
      </c>
      <c r="C55" s="2">
        <f>SUM(fuzzy_9_subset!S:S)</f>
        <v>1</v>
      </c>
      <c r="D55" s="2">
        <f>SUM(fuzzy_9_subset!V:V)</f>
        <v>0</v>
      </c>
      <c r="E55" s="6">
        <f>SUM(C55:D55)</f>
        <v>1</v>
      </c>
      <c r="G55" s="3" t="s">
        <v>2156</v>
      </c>
      <c r="H55" s="28">
        <f>D56/(C56+D56)</f>
        <v>0.96302740321879077</v>
      </c>
      <c r="I55" s="2"/>
      <c r="J55" s="3" t="s">
        <v>2125</v>
      </c>
      <c r="K55" s="28">
        <f>D55/(C55+D55)</f>
        <v>0</v>
      </c>
      <c r="M55" s="1" t="s">
        <v>2185</v>
      </c>
      <c r="N55" s="1"/>
      <c r="S55" t="s">
        <v>2180</v>
      </c>
      <c r="U55">
        <v>2300</v>
      </c>
      <c r="W55" s="34" t="s">
        <v>2154</v>
      </c>
      <c r="X55" s="7" t="s">
        <v>2152</v>
      </c>
      <c r="Y55" s="2">
        <v>15</v>
      </c>
      <c r="Z55" s="2">
        <v>0</v>
      </c>
      <c r="AA55" s="6">
        <f>SUM(Y55:Z55)</f>
        <v>15</v>
      </c>
      <c r="AC55" s="3" t="s">
        <v>2156</v>
      </c>
      <c r="AD55" s="28">
        <f>Z56/(Y56+Z56)</f>
        <v>0.99982804776552003</v>
      </c>
      <c r="AE55" s="2"/>
      <c r="AF55" s="3" t="s">
        <v>2125</v>
      </c>
      <c r="AG55" s="28">
        <f>Z55/(Y55+Z55)</f>
        <v>0</v>
      </c>
    </row>
    <row r="56" spans="1:33" x14ac:dyDescent="0.2">
      <c r="A56" s="34"/>
      <c r="B56" s="7" t="s">
        <v>2122</v>
      </c>
      <c r="C56" s="2">
        <f>SUM(fuzzy_9_subset!U:U)</f>
        <v>85</v>
      </c>
      <c r="D56" s="2">
        <f>SUM(fuzzy_9_subset!T:T)</f>
        <v>2214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N56" s="1"/>
      <c r="S56" t="s">
        <v>2179</v>
      </c>
      <c r="U56">
        <v>4</v>
      </c>
      <c r="W56" s="34"/>
      <c r="X56" s="7" t="s">
        <v>2153</v>
      </c>
      <c r="Y56" s="2">
        <v>832</v>
      </c>
      <c r="Z56" s="2">
        <v>4837721</v>
      </c>
      <c r="AA56" s="6">
        <f>SUM(Y56:Z56)</f>
        <v>4838553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86</v>
      </c>
      <c r="D57" s="6">
        <f>SUM(D55:D56)</f>
        <v>2214</v>
      </c>
      <c r="E57" s="6">
        <f>SUM(C55:D56)</f>
        <v>2300</v>
      </c>
      <c r="G57" s="3" t="s">
        <v>2123</v>
      </c>
      <c r="H57" s="28">
        <f>(C55+D56)/(E57)</f>
        <v>0.96304347826086956</v>
      </c>
      <c r="I57" s="2"/>
      <c r="J57" s="3" t="s">
        <v>2126</v>
      </c>
      <c r="K57" s="29">
        <f>(K54+K55)/2</f>
        <v>1.8486298390604609E-2</v>
      </c>
      <c r="M57" s="1" t="s">
        <v>2187</v>
      </c>
      <c r="S57" s="9" t="s">
        <v>2178</v>
      </c>
      <c r="T57" s="9"/>
      <c r="U57">
        <v>27</v>
      </c>
      <c r="X57" s="5"/>
      <c r="Y57" s="6">
        <f>SUM(Y55:Y56)</f>
        <v>847</v>
      </c>
      <c r="Z57" s="6">
        <f>SUM(Z55:Z56)</f>
        <v>4837721</v>
      </c>
      <c r="AA57" s="6">
        <f>SUM(Y55:Z56)</f>
        <v>4838568</v>
      </c>
      <c r="AC57" s="3" t="s">
        <v>2123</v>
      </c>
      <c r="AD57" s="28">
        <f>(Y55+Z56)/(AA57)</f>
        <v>0.99982804829858751</v>
      </c>
      <c r="AE57" s="2"/>
      <c r="AF57" s="3" t="s">
        <v>2126</v>
      </c>
      <c r="AG57" s="29">
        <f>(AG54+AG55)/2</f>
        <v>8.5976117240009562E-5</v>
      </c>
    </row>
    <row r="58" spans="1:33" ht="16" customHeight="1" x14ac:dyDescent="0.2">
      <c r="G58" s="3" t="s">
        <v>2157</v>
      </c>
      <c r="H58" s="28">
        <f>(C55)/(C55+C56)</f>
        <v>1.1627906976744186E-2</v>
      </c>
      <c r="M58" s="1" t="s">
        <v>2188</v>
      </c>
      <c r="S58" s="33" t="s">
        <v>2177</v>
      </c>
      <c r="T58" s="33"/>
      <c r="U58">
        <v>4</v>
      </c>
      <c r="AC58" s="3" t="s">
        <v>2157</v>
      </c>
      <c r="AD58" s="28">
        <f>IFERROR((Y55)/(Y55+Y56),0)</f>
        <v>1.770956316410862E-2</v>
      </c>
      <c r="AG58" s="31"/>
    </row>
    <row r="59" spans="1:33" x14ac:dyDescent="0.2">
      <c r="M59" s="1"/>
      <c r="S59" t="s">
        <v>2137</v>
      </c>
      <c r="U59" s="10">
        <v>86</v>
      </c>
      <c r="Y59" t="s">
        <v>2184</v>
      </c>
      <c r="Z59">
        <v>4838568</v>
      </c>
      <c r="AD59" s="27"/>
      <c r="AG59" s="31"/>
    </row>
    <row r="60" spans="1:33" x14ac:dyDescent="0.2">
      <c r="S60" t="s">
        <v>2176</v>
      </c>
      <c r="U60" s="25">
        <v>847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3.7407568508046975E-2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1.0333667937501149E-3</v>
      </c>
    </row>
    <row r="70" spans="1:33" x14ac:dyDescent="0.2">
      <c r="A70" s="34" t="s">
        <v>2154</v>
      </c>
      <c r="B70" s="7" t="s">
        <v>2121</v>
      </c>
      <c r="C70" s="2">
        <f>SUM(fuzzy_9_subset!X:X)</f>
        <v>1</v>
      </c>
      <c r="D70" s="2">
        <f>SUM(fuzzy_9_subset!AA:AA)</f>
        <v>0</v>
      </c>
      <c r="E70" s="6">
        <f>SUM(C70:D70)</f>
        <v>1</v>
      </c>
      <c r="G70" s="3" t="s">
        <v>2156</v>
      </c>
      <c r="H70" s="28">
        <f>D71/(C71+D71)</f>
        <v>0.96259243149195306</v>
      </c>
      <c r="I70" s="2"/>
      <c r="J70" s="3" t="s">
        <v>2125</v>
      </c>
      <c r="K70" s="28">
        <f>D70/(C70+D70)</f>
        <v>0</v>
      </c>
      <c r="M70" s="1" t="s">
        <v>2185</v>
      </c>
      <c r="N70" s="1"/>
      <c r="S70" t="s">
        <v>2180</v>
      </c>
      <c r="U70">
        <v>2300</v>
      </c>
      <c r="W70" s="34" t="s">
        <v>2154</v>
      </c>
      <c r="X70" s="7" t="s">
        <v>2152</v>
      </c>
      <c r="Y70" s="2">
        <v>15</v>
      </c>
      <c r="Z70" s="2">
        <v>0</v>
      </c>
      <c r="AA70" s="6">
        <f>SUM(Y70:Z70)</f>
        <v>15</v>
      </c>
      <c r="AC70" s="3" t="s">
        <v>2156</v>
      </c>
      <c r="AD70" s="28">
        <f>Z71/(Y71+Z71)</f>
        <v>0.9989666332062499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SUM(fuzzy_9_subset!Z:Z)</f>
        <v>86</v>
      </c>
      <c r="D71" s="2">
        <f>SUM(fuzzy_9_subset!Y:Y)</f>
        <v>2213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N71" s="1"/>
      <c r="S71" t="s">
        <v>2179</v>
      </c>
      <c r="U71">
        <v>4</v>
      </c>
      <c r="W71" s="34"/>
      <c r="X71" s="7" t="s">
        <v>2153</v>
      </c>
      <c r="Y71" s="2">
        <v>5000</v>
      </c>
      <c r="Z71" s="2">
        <v>4833553</v>
      </c>
      <c r="AA71" s="6">
        <f>SUM(Y71:Z71)</f>
        <v>4838553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87</v>
      </c>
      <c r="D72" s="6">
        <f>SUM(D70:D71)</f>
        <v>2213</v>
      </c>
      <c r="E72" s="6">
        <f>SUM(C70:D71)</f>
        <v>2300</v>
      </c>
      <c r="G72" s="3" t="s">
        <v>2123</v>
      </c>
      <c r="H72" s="28">
        <f>(C70+D71)/(E72)</f>
        <v>0.96260869565217388</v>
      </c>
      <c r="I72" s="2"/>
      <c r="J72" s="3" t="s">
        <v>2126</v>
      </c>
      <c r="K72" s="29">
        <f>(K69+K70)/2</f>
        <v>1.8703784254023487E-2</v>
      </c>
      <c r="M72" s="1" t="s">
        <v>2187</v>
      </c>
      <c r="S72" s="9" t="s">
        <v>2178</v>
      </c>
      <c r="T72" s="9"/>
      <c r="U72">
        <v>81</v>
      </c>
      <c r="X72" s="5"/>
      <c r="Y72" s="6">
        <f>SUM(Y70:Y71)</f>
        <v>5015</v>
      </c>
      <c r="Z72" s="6">
        <f>SUM(Z70:Z71)</f>
        <v>4833553</v>
      </c>
      <c r="AA72" s="6">
        <f>SUM(Y70:Z71)</f>
        <v>4838568</v>
      </c>
      <c r="AC72" s="3" t="s">
        <v>2123</v>
      </c>
      <c r="AD72" s="28">
        <f>(Y70+Z71)/(AA72)</f>
        <v>0.99896663640978078</v>
      </c>
      <c r="AE72" s="2"/>
      <c r="AF72" s="3" t="s">
        <v>2126</v>
      </c>
      <c r="AG72" s="29">
        <f>(AG69+AG70)/2</f>
        <v>5.1668339687505744E-4</v>
      </c>
    </row>
    <row r="73" spans="1:33" ht="16" customHeight="1" x14ac:dyDescent="0.2">
      <c r="G73" s="3" t="s">
        <v>2157</v>
      </c>
      <c r="H73" s="28">
        <f>(C70)/(C70+C71)</f>
        <v>1.1494252873563218E-2</v>
      </c>
      <c r="M73" s="1" t="s">
        <v>2188</v>
      </c>
      <c r="S73" s="33" t="s">
        <v>2177</v>
      </c>
      <c r="T73" s="33"/>
      <c r="U73">
        <v>12</v>
      </c>
      <c r="AC73" s="3" t="s">
        <v>2157</v>
      </c>
      <c r="AD73" s="28">
        <f>(Y70)/(Y70+Y71)</f>
        <v>2.9910269192422734E-3</v>
      </c>
      <c r="AG73" s="31"/>
    </row>
    <row r="74" spans="1:33" x14ac:dyDescent="0.2">
      <c r="M74" s="1"/>
      <c r="S74" t="s">
        <v>2137</v>
      </c>
      <c r="U74" s="10">
        <v>87</v>
      </c>
      <c r="Y74" t="s">
        <v>2184</v>
      </c>
      <c r="Z74">
        <v>4838568</v>
      </c>
      <c r="AD74" s="27"/>
      <c r="AG74" s="31"/>
    </row>
    <row r="75" spans="1:33" x14ac:dyDescent="0.2">
      <c r="S75" t="s">
        <v>2176</v>
      </c>
      <c r="U75" s="25">
        <v>5015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3.7842540234884731E-2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5.0440699936530609E-3</v>
      </c>
    </row>
    <row r="85" spans="1:33" x14ac:dyDescent="0.2">
      <c r="A85" s="34" t="s">
        <v>2154</v>
      </c>
      <c r="B85" s="7" t="s">
        <v>2121</v>
      </c>
      <c r="C85" s="2">
        <f>SUM(fuzzy_9_subset!AC:AC)</f>
        <v>1</v>
      </c>
      <c r="D85" s="2">
        <f>SUM(fuzzy_9_subset!AF:AF)</f>
        <v>0</v>
      </c>
      <c r="E85" s="6">
        <f>SUM(C85:D85)</f>
        <v>1</v>
      </c>
      <c r="G85" s="3" t="s">
        <v>2156</v>
      </c>
      <c r="H85" s="28">
        <f>D86/(C86+D86)</f>
        <v>0.96215745976511524</v>
      </c>
      <c r="I85" s="2"/>
      <c r="J85" s="3" t="s">
        <v>2125</v>
      </c>
      <c r="K85" s="28">
        <f>D85/(C85+D85)</f>
        <v>0</v>
      </c>
      <c r="M85" s="1" t="s">
        <v>2185</v>
      </c>
      <c r="N85" s="1"/>
      <c r="S85" t="s">
        <v>2180</v>
      </c>
      <c r="U85">
        <v>2300</v>
      </c>
      <c r="W85" s="34" t="s">
        <v>2154</v>
      </c>
      <c r="X85" s="7" t="s">
        <v>2152</v>
      </c>
      <c r="Y85" s="2">
        <v>15</v>
      </c>
      <c r="Z85" s="2">
        <v>0</v>
      </c>
      <c r="AA85" s="6">
        <f>SUM(Y85:Z85)</f>
        <v>15</v>
      </c>
      <c r="AC85" s="3" t="s">
        <v>2156</v>
      </c>
      <c r="AD85" s="28">
        <f>Z86/(Y86+Z86)</f>
        <v>0.99495593000634697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SUM(fuzzy_9_subset!AE:AE)</f>
        <v>87</v>
      </c>
      <c r="D86" s="2">
        <f>SUM(fuzzy_9_subset!AD:AD)</f>
        <v>2212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N86" s="1"/>
      <c r="S86" t="s">
        <v>2179</v>
      </c>
      <c r="U86">
        <v>4</v>
      </c>
      <c r="W86" s="34"/>
      <c r="X86" s="7" t="s">
        <v>2153</v>
      </c>
      <c r="Y86" s="2">
        <v>24406</v>
      </c>
      <c r="Z86" s="2">
        <v>4814147</v>
      </c>
      <c r="AA86" s="6">
        <f>SUM(Y86:Z86)</f>
        <v>4838553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88</v>
      </c>
      <c r="D87" s="6">
        <f>SUM(D85:D86)</f>
        <v>2212</v>
      </c>
      <c r="E87" s="6">
        <f>SUM(C85:D86)</f>
        <v>2300</v>
      </c>
      <c r="G87" s="3" t="s">
        <v>2123</v>
      </c>
      <c r="H87" s="28">
        <f>(C85+D86)/(E87)</f>
        <v>0.96217391304347821</v>
      </c>
      <c r="I87" s="2"/>
      <c r="J87" s="3" t="s">
        <v>2126</v>
      </c>
      <c r="K87" s="29">
        <f>(K84+K85)/2</f>
        <v>1.8921270117442365E-2</v>
      </c>
      <c r="M87" s="1" t="s">
        <v>2187</v>
      </c>
      <c r="S87" s="9" t="s">
        <v>2178</v>
      </c>
      <c r="T87" s="9"/>
      <c r="U87">
        <v>81</v>
      </c>
      <c r="X87" s="5"/>
      <c r="Y87" s="6">
        <f>SUM(Y85:Y86)</f>
        <v>24421</v>
      </c>
      <c r="Z87" s="6">
        <f>SUM(Z85:Z86)</f>
        <v>4814147</v>
      </c>
      <c r="AA87" s="6">
        <f>SUM(Y85:Z86)</f>
        <v>4838568</v>
      </c>
      <c r="AC87" s="3" t="s">
        <v>2123</v>
      </c>
      <c r="AD87" s="28">
        <f>(Y85+Z86)/(AA87)</f>
        <v>0.99495594564342182</v>
      </c>
      <c r="AE87" s="2"/>
      <c r="AF87" s="3" t="s">
        <v>2126</v>
      </c>
      <c r="AG87" s="29">
        <f>(AG84+AG85)/2</f>
        <v>2.5220349968265304E-3</v>
      </c>
    </row>
    <row r="88" spans="1:33" ht="16" customHeight="1" x14ac:dyDescent="0.2">
      <c r="G88" s="3" t="s">
        <v>2157</v>
      </c>
      <c r="H88" s="28">
        <f>(C85)/(C85+C86)</f>
        <v>1.1363636363636364E-2</v>
      </c>
      <c r="M88" s="1" t="s">
        <v>2188</v>
      </c>
      <c r="S88" s="33" t="s">
        <v>2177</v>
      </c>
      <c r="T88" s="33"/>
      <c r="U88">
        <v>55</v>
      </c>
      <c r="AC88" s="3" t="s">
        <v>2157</v>
      </c>
      <c r="AD88" s="28">
        <f>(Y85)/(Y85+Y86)</f>
        <v>6.1422546169280533E-4</v>
      </c>
      <c r="AG88" s="31"/>
    </row>
    <row r="89" spans="1:33" x14ac:dyDescent="0.2">
      <c r="M89" s="1"/>
      <c r="S89" t="s">
        <v>2137</v>
      </c>
      <c r="U89" s="10">
        <v>88</v>
      </c>
      <c r="Y89" t="s">
        <v>2184</v>
      </c>
      <c r="Z89">
        <v>4838568</v>
      </c>
      <c r="AD89" s="27"/>
      <c r="AG89" s="31"/>
    </row>
    <row r="90" spans="1:33" x14ac:dyDescent="0.2">
      <c r="S90" t="s">
        <v>2176</v>
      </c>
      <c r="U90" s="25">
        <v>24421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3.6972596781209219E-2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1.7195223448001912E-4</v>
      </c>
    </row>
    <row r="100" spans="1:33" x14ac:dyDescent="0.2">
      <c r="A100" s="34" t="s">
        <v>2154</v>
      </c>
      <c r="B100" s="7" t="s">
        <v>2121</v>
      </c>
      <c r="C100" s="2">
        <f>SUM(fuzzy_9_subset!AH:AH)</f>
        <v>1</v>
      </c>
      <c r="D100" s="2">
        <f>SUM(fuzzy_9_subset!AK:AK)</f>
        <v>0</v>
      </c>
      <c r="E100" s="6">
        <f>SUM(C100:D100)</f>
        <v>1</v>
      </c>
      <c r="G100" s="3" t="s">
        <v>2156</v>
      </c>
      <c r="H100" s="28">
        <f>D101/(C101+D101)</f>
        <v>0.96302740321879077</v>
      </c>
      <c r="I100" s="2"/>
      <c r="J100" s="3" t="s">
        <v>2125</v>
      </c>
      <c r="K100" s="28">
        <f>D100/(C100+D100)</f>
        <v>0</v>
      </c>
      <c r="M100" s="1" t="s">
        <v>2185</v>
      </c>
      <c r="N100" s="1"/>
      <c r="S100" t="s">
        <v>2180</v>
      </c>
      <c r="U100">
        <v>2300</v>
      </c>
      <c r="W100" s="34" t="s">
        <v>2154</v>
      </c>
      <c r="X100" s="7" t="s">
        <v>2152</v>
      </c>
      <c r="Y100" s="2">
        <v>15</v>
      </c>
      <c r="Z100" s="2">
        <v>0</v>
      </c>
      <c r="AA100" s="6">
        <f>SUM(Y100:Z100)</f>
        <v>15</v>
      </c>
      <c r="AC100" s="3" t="s">
        <v>2156</v>
      </c>
      <c r="AD100" s="28">
        <f>Z101/(Y101+Z101)</f>
        <v>0.99982804776552003</v>
      </c>
      <c r="AE100" s="2"/>
      <c r="AF100" s="3" t="s">
        <v>2125</v>
      </c>
      <c r="AG100" s="28">
        <f>Z100/(Y100+Z100)</f>
        <v>0</v>
      </c>
    </row>
    <row r="101" spans="1:33" x14ac:dyDescent="0.2">
      <c r="A101" s="34"/>
      <c r="B101" s="7" t="s">
        <v>2122</v>
      </c>
      <c r="C101" s="2">
        <f>SUM(fuzzy_9_subset!AJ:AJ)</f>
        <v>85</v>
      </c>
      <c r="D101" s="2">
        <f>SUM(fuzzy_9_subset!AI:AI)</f>
        <v>2214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N101" s="1"/>
      <c r="S101" t="s">
        <v>2179</v>
      </c>
      <c r="U101">
        <v>4</v>
      </c>
      <c r="W101" s="34"/>
      <c r="X101" s="7" t="s">
        <v>2153</v>
      </c>
      <c r="Y101" s="2">
        <v>832</v>
      </c>
      <c r="Z101" s="2">
        <v>4837721</v>
      </c>
      <c r="AA101" s="6">
        <f>SUM(Y101:Z101)</f>
        <v>4838553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86</v>
      </c>
      <c r="D102" s="6">
        <f>SUM(D100:D101)</f>
        <v>2214</v>
      </c>
      <c r="E102" s="6">
        <f>SUM(C100:D101)</f>
        <v>2300</v>
      </c>
      <c r="G102" s="3" t="s">
        <v>2123</v>
      </c>
      <c r="H102" s="28">
        <f>(C100+D101)/(E102)</f>
        <v>0.96304347826086956</v>
      </c>
      <c r="I102" s="2"/>
      <c r="J102" s="3" t="s">
        <v>2126</v>
      </c>
      <c r="K102" s="29">
        <f>(K99+K100)/2</f>
        <v>1.8486298390604609E-2</v>
      </c>
      <c r="M102" s="1" t="s">
        <v>2187</v>
      </c>
      <c r="S102" s="9" t="s">
        <v>2178</v>
      </c>
      <c r="T102" s="9"/>
      <c r="U102">
        <v>27</v>
      </c>
      <c r="X102" s="5"/>
      <c r="Y102" s="6">
        <f>SUM(Y100:Y101)</f>
        <v>847</v>
      </c>
      <c r="Z102" s="6">
        <f>SUM(Z100:Z101)</f>
        <v>4837721</v>
      </c>
      <c r="AA102" s="6">
        <f>SUM(Y100:Z101)</f>
        <v>4838568</v>
      </c>
      <c r="AC102" s="3" t="s">
        <v>2123</v>
      </c>
      <c r="AD102" s="28">
        <f>(Y100+Z101)/(AA102)</f>
        <v>0.99982804829858751</v>
      </c>
      <c r="AE102" s="2"/>
      <c r="AF102" s="3" t="s">
        <v>2126</v>
      </c>
      <c r="AG102" s="29">
        <f>(AG99+AG100)/2</f>
        <v>8.5976117240009562E-5</v>
      </c>
    </row>
    <row r="103" spans="1:33" ht="16" customHeight="1" x14ac:dyDescent="0.2">
      <c r="G103" s="3" t="s">
        <v>2157</v>
      </c>
      <c r="H103" s="28">
        <f>(C100)/(C100+C101)</f>
        <v>1.1627906976744186E-2</v>
      </c>
      <c r="M103" s="1" t="s">
        <v>2188</v>
      </c>
      <c r="S103" s="33" t="s">
        <v>2177</v>
      </c>
      <c r="T103" s="33"/>
      <c r="U103">
        <v>4</v>
      </c>
      <c r="AC103" s="3" t="s">
        <v>2157</v>
      </c>
      <c r="AD103" s="28">
        <f>IFERROR((Y100)/(Y100+Y101),0)</f>
        <v>1.770956316410862E-2</v>
      </c>
      <c r="AG103" s="31"/>
    </row>
    <row r="104" spans="1:33" x14ac:dyDescent="0.2">
      <c r="M104" s="1"/>
      <c r="S104" t="s">
        <v>2137</v>
      </c>
      <c r="U104" s="10">
        <v>86</v>
      </c>
      <c r="Y104" t="s">
        <v>2184</v>
      </c>
      <c r="Z104">
        <v>4838568</v>
      </c>
      <c r="AD104" s="27"/>
      <c r="AG104" s="31"/>
    </row>
    <row r="105" spans="1:33" x14ac:dyDescent="0.2">
      <c r="S105" t="s">
        <v>2176</v>
      </c>
      <c r="U105" s="25">
        <v>847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3.7407568508046975E-2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5.0440699936530609E-3</v>
      </c>
    </row>
    <row r="115" spans="1:33" x14ac:dyDescent="0.2">
      <c r="A115" s="34" t="s">
        <v>2154</v>
      </c>
      <c r="B115" s="7" t="s">
        <v>2121</v>
      </c>
      <c r="C115" s="2">
        <f>SUM(fuzzy_9_subset!AM:AM)</f>
        <v>1</v>
      </c>
      <c r="D115" s="2">
        <f>SUM(fuzzy_9_subset!AP:AP)</f>
        <v>0</v>
      </c>
      <c r="E115" s="6">
        <f>SUM(C115:D115)</f>
        <v>1</v>
      </c>
      <c r="G115" s="3" t="s">
        <v>2156</v>
      </c>
      <c r="H115" s="28">
        <f>D116/(C116+D116)</f>
        <v>0.96259243149195306</v>
      </c>
      <c r="I115" s="2"/>
      <c r="J115" s="3" t="s">
        <v>2125</v>
      </c>
      <c r="K115" s="28">
        <f>D115/(C115+D115)</f>
        <v>0</v>
      </c>
      <c r="M115" s="1" t="s">
        <v>2185</v>
      </c>
      <c r="N115" s="1"/>
      <c r="S115" t="s">
        <v>2180</v>
      </c>
      <c r="U115">
        <v>2300</v>
      </c>
      <c r="W115" s="34" t="s">
        <v>2154</v>
      </c>
      <c r="X115" s="7" t="s">
        <v>2152</v>
      </c>
      <c r="Y115" s="2">
        <v>15</v>
      </c>
      <c r="Z115" s="2">
        <v>0</v>
      </c>
      <c r="AA115" s="6">
        <f>SUM(Y115:Z115)</f>
        <v>15</v>
      </c>
      <c r="AC115" s="3" t="s">
        <v>2156</v>
      </c>
      <c r="AD115" s="28">
        <f>Z116/(Y116+Z116)</f>
        <v>0.99495593000634697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SUM(fuzzy_9_subset!AO:AO)</f>
        <v>86</v>
      </c>
      <c r="D116" s="2">
        <f>SUM(fuzzy_9_subset!AN:AN)</f>
        <v>2213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N116" s="1"/>
      <c r="S116" t="s">
        <v>2179</v>
      </c>
      <c r="U116">
        <v>4</v>
      </c>
      <c r="W116" s="34"/>
      <c r="X116" s="7" t="s">
        <v>2153</v>
      </c>
      <c r="Y116" s="2">
        <v>24406</v>
      </c>
      <c r="Z116" s="2">
        <v>4814147</v>
      </c>
      <c r="AA116" s="6">
        <f>SUM(Y116:Z116)</f>
        <v>4838553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8">
        <f>(C115+D116)/(E117)</f>
        <v>0.96260869565217388</v>
      </c>
      <c r="I117" s="2"/>
      <c r="J117" s="3" t="s">
        <v>2126</v>
      </c>
      <c r="K117" s="29">
        <f>(K114+K115)/2</f>
        <v>1.8703784254023487E-2</v>
      </c>
      <c r="M117" s="1" t="s">
        <v>2187</v>
      </c>
      <c r="S117" s="9" t="s">
        <v>2178</v>
      </c>
      <c r="T117" s="9"/>
      <c r="U117">
        <v>81</v>
      </c>
      <c r="X117" s="5"/>
      <c r="Y117" s="6">
        <f>SUM(Y115:Y116)</f>
        <v>24421</v>
      </c>
      <c r="Z117" s="6">
        <f>SUM(Z115:Z116)</f>
        <v>4814147</v>
      </c>
      <c r="AA117" s="6">
        <f>SUM(Y115:Z116)</f>
        <v>4838568</v>
      </c>
      <c r="AC117" s="3" t="s">
        <v>2123</v>
      </c>
      <c r="AD117" s="28">
        <f>(Y115+Z116)/(AA117)</f>
        <v>0.99495594564342182</v>
      </c>
      <c r="AE117" s="2"/>
      <c r="AF117" s="3" t="s">
        <v>2126</v>
      </c>
      <c r="AG117" s="29">
        <f>(AG114+AG115)/2</f>
        <v>2.5220349968265304E-3</v>
      </c>
    </row>
    <row r="118" spans="1:33" ht="16" customHeight="1" x14ac:dyDescent="0.2">
      <c r="G118" s="3" t="s">
        <v>2157</v>
      </c>
      <c r="H118" s="28">
        <f>(C115)/(C115+C116)</f>
        <v>1.1494252873563218E-2</v>
      </c>
      <c r="M118" s="1" t="s">
        <v>2188</v>
      </c>
      <c r="S118" s="33" t="s">
        <v>2177</v>
      </c>
      <c r="T118" s="33"/>
      <c r="U118">
        <v>12</v>
      </c>
      <c r="AC118" s="3" t="s">
        <v>2157</v>
      </c>
      <c r="AD118" s="28">
        <f>(Y115)/(Y115+Y116)</f>
        <v>6.1422546169280533E-4</v>
      </c>
      <c r="AG118" s="31"/>
    </row>
    <row r="119" spans="1:33" x14ac:dyDescent="0.2">
      <c r="M119" s="1"/>
      <c r="S119" t="s">
        <v>2137</v>
      </c>
      <c r="U119" s="10">
        <v>87</v>
      </c>
      <c r="Y119" t="s">
        <v>2184</v>
      </c>
      <c r="Z119">
        <v>4838568</v>
      </c>
      <c r="AD119" s="27"/>
      <c r="AG119" s="31"/>
    </row>
    <row r="120" spans="1:33" x14ac:dyDescent="0.2">
      <c r="S120" t="s">
        <v>2176</v>
      </c>
      <c r="U120" s="25">
        <v>5015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3.7842540234884731E-2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5.0440699936530609E-3</v>
      </c>
    </row>
    <row r="130" spans="1:33" x14ac:dyDescent="0.2">
      <c r="A130" s="34" t="s">
        <v>2154</v>
      </c>
      <c r="B130" s="7" t="s">
        <v>2121</v>
      </c>
      <c r="C130" s="2">
        <f>SUM(fuzzy_9_subset!AR:AR)</f>
        <v>1</v>
      </c>
      <c r="D130" s="2">
        <f>SUM(fuzzy_9_subset!AU:AU)</f>
        <v>0</v>
      </c>
      <c r="E130" s="6">
        <f>SUM(C130:D130)</f>
        <v>1</v>
      </c>
      <c r="G130" s="3" t="s">
        <v>2156</v>
      </c>
      <c r="H130" s="28">
        <f>D131/(C131+D131)</f>
        <v>0.96215745976511524</v>
      </c>
      <c r="I130" s="2"/>
      <c r="J130" s="3" t="s">
        <v>2125</v>
      </c>
      <c r="K130" s="28">
        <f>D130/(C130+D130)</f>
        <v>0</v>
      </c>
      <c r="M130" s="1" t="s">
        <v>2185</v>
      </c>
      <c r="N130" s="1"/>
      <c r="S130" t="s">
        <v>2180</v>
      </c>
      <c r="U130">
        <v>2300</v>
      </c>
      <c r="W130" s="34" t="s">
        <v>2154</v>
      </c>
      <c r="X130" s="7" t="s">
        <v>2152</v>
      </c>
      <c r="Y130" s="2">
        <v>15</v>
      </c>
      <c r="Z130" s="2">
        <v>0</v>
      </c>
      <c r="AA130" s="6">
        <f>SUM(Y130:Z130)</f>
        <v>15</v>
      </c>
      <c r="AC130" s="3" t="s">
        <v>2156</v>
      </c>
      <c r="AD130" s="28">
        <f>Z131/(Y131+Z131)</f>
        <v>0.99495593000634697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SUM(fuzzy_9_subset!AT:AT)</f>
        <v>87</v>
      </c>
      <c r="D131" s="2">
        <f>SUM(fuzzy_9_subset!AS:AS)</f>
        <v>2212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N131" s="1"/>
      <c r="S131" t="s">
        <v>2179</v>
      </c>
      <c r="U131">
        <v>4</v>
      </c>
      <c r="W131" s="34"/>
      <c r="X131" s="7" t="s">
        <v>2153</v>
      </c>
      <c r="Y131" s="2">
        <v>24406</v>
      </c>
      <c r="Z131" s="2">
        <v>4814147</v>
      </c>
      <c r="AA131" s="6">
        <f>SUM(Y131:Z131)</f>
        <v>4838553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88</v>
      </c>
      <c r="D132" s="6">
        <f>SUM(D130:D131)</f>
        <v>2212</v>
      </c>
      <c r="E132" s="6">
        <f>SUM(C130:D131)</f>
        <v>2300</v>
      </c>
      <c r="G132" s="3" t="s">
        <v>2123</v>
      </c>
      <c r="H132" s="28">
        <f>(C130+D131)/(E132)</f>
        <v>0.96217391304347821</v>
      </c>
      <c r="I132" s="2"/>
      <c r="J132" s="3" t="s">
        <v>2126</v>
      </c>
      <c r="K132" s="29">
        <f>(K129+K130)/2</f>
        <v>1.8921270117442365E-2</v>
      </c>
      <c r="M132" s="1" t="s">
        <v>2187</v>
      </c>
      <c r="S132" s="9" t="s">
        <v>2178</v>
      </c>
      <c r="T132" s="9"/>
      <c r="U132">
        <v>81</v>
      </c>
      <c r="X132" s="5"/>
      <c r="Y132" s="6">
        <f>SUM(Y130:Y131)</f>
        <v>24421</v>
      </c>
      <c r="Z132" s="6">
        <f>SUM(Z130:Z131)</f>
        <v>4814147</v>
      </c>
      <c r="AA132" s="6">
        <f>SUM(Y130:Z131)</f>
        <v>4838568</v>
      </c>
      <c r="AC132" s="3" t="s">
        <v>2123</v>
      </c>
      <c r="AD132" s="28">
        <f>(Y130+Z131)/(AA132)</f>
        <v>0.99495594564342182</v>
      </c>
      <c r="AE132" s="2"/>
      <c r="AF132" s="3" t="s">
        <v>2126</v>
      </c>
      <c r="AG132" s="29">
        <f>(AG129+AG130)/2</f>
        <v>2.5220349968265304E-3</v>
      </c>
    </row>
    <row r="133" spans="1:33" ht="16" customHeight="1" x14ac:dyDescent="0.2">
      <c r="G133" s="3" t="s">
        <v>2157</v>
      </c>
      <c r="H133" s="28">
        <f>(C130)/(C130+C131)</f>
        <v>1.1363636363636364E-2</v>
      </c>
      <c r="M133" s="1" t="s">
        <v>2188</v>
      </c>
      <c r="S133" s="33" t="s">
        <v>2177</v>
      </c>
      <c r="T133" s="33"/>
      <c r="U133">
        <v>55</v>
      </c>
      <c r="AC133" s="3" t="s">
        <v>2157</v>
      </c>
      <c r="AD133" s="28">
        <f>(Y130)/(Y130+Y131)</f>
        <v>6.1422546169280533E-4</v>
      </c>
      <c r="AG133" s="31"/>
    </row>
    <row r="134" spans="1:33" x14ac:dyDescent="0.2">
      <c r="M134" s="1"/>
      <c r="S134" t="s">
        <v>2137</v>
      </c>
      <c r="U134" s="10">
        <v>88</v>
      </c>
      <c r="Y134" t="s">
        <v>2184</v>
      </c>
      <c r="Z134">
        <v>4838568</v>
      </c>
      <c r="AD134" s="27"/>
      <c r="AG134" s="31"/>
    </row>
    <row r="135" spans="1:33" x14ac:dyDescent="0.2">
      <c r="S135" t="s">
        <v>2176</v>
      </c>
      <c r="U135" s="25">
        <v>24421</v>
      </c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  <mergeCell ref="A67:K67"/>
    <mergeCell ref="W67:AG67"/>
    <mergeCell ref="A82:K82"/>
    <mergeCell ref="W82:AG82"/>
    <mergeCell ref="W70:W71"/>
    <mergeCell ref="M67:Q68"/>
    <mergeCell ref="C68:D68"/>
    <mergeCell ref="Y38:Z38"/>
    <mergeCell ref="W40:W41"/>
    <mergeCell ref="Y53:Z53"/>
    <mergeCell ref="W55:W56"/>
    <mergeCell ref="Y68:Z68"/>
    <mergeCell ref="W52:AG5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topLeftCell="A38" workbookViewId="0">
      <selection activeCell="M57" sqref="M57"/>
    </sheetView>
  </sheetViews>
  <sheetFormatPr baseColWidth="10" defaultRowHeight="16" x14ac:dyDescent="0.2"/>
  <sheetData>
    <row r="1" spans="1:21" s="23" customFormat="1" x14ac:dyDescent="0.2">
      <c r="B1" s="24" t="s">
        <v>2189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2190</v>
      </c>
      <c r="N7" s="35"/>
      <c r="O7" s="35"/>
      <c r="P7" s="35"/>
      <c r="Q7" s="35"/>
    </row>
    <row r="8" spans="1:21" x14ac:dyDescent="0.2">
      <c r="C8" s="36" t="s">
        <v>2151</v>
      </c>
      <c r="D8" s="36"/>
      <c r="H8" s="27"/>
      <c r="K8" s="31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0</v>
      </c>
      <c r="S9" t="s">
        <v>2180</v>
      </c>
      <c r="U9">
        <v>2300</v>
      </c>
    </row>
    <row r="10" spans="1:21" x14ac:dyDescent="0.2">
      <c r="A10" s="34" t="s">
        <v>2154</v>
      </c>
      <c r="B10" s="7" t="s">
        <v>2152</v>
      </c>
      <c r="C10" s="2">
        <v>1</v>
      </c>
      <c r="D10" s="2">
        <v>0</v>
      </c>
      <c r="E10" s="6">
        <f>SUM(C10:D10)</f>
        <v>1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0</v>
      </c>
      <c r="M10" s="1" t="s">
        <v>2191</v>
      </c>
      <c r="S10" t="s">
        <v>2179</v>
      </c>
      <c r="U10">
        <f>COUNTA(M10:Q19)</f>
        <v>6</v>
      </c>
    </row>
    <row r="11" spans="1:21" x14ac:dyDescent="0.2">
      <c r="A11" s="34"/>
      <c r="B11" s="7" t="s">
        <v>2153</v>
      </c>
      <c r="C11" s="2">
        <v>0</v>
      </c>
      <c r="D11" s="2">
        <v>2299</v>
      </c>
      <c r="E11" s="6">
        <f>SUM(C11:D11)</f>
        <v>2299</v>
      </c>
      <c r="G11" s="2"/>
      <c r="H11" s="29"/>
      <c r="I11" s="2"/>
      <c r="J11" s="2"/>
      <c r="K11" s="32"/>
      <c r="M11" s="1" t="s">
        <v>2192</v>
      </c>
      <c r="S11" t="s">
        <v>2137</v>
      </c>
      <c r="U11" s="10">
        <v>0</v>
      </c>
    </row>
    <row r="12" spans="1:21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2123</v>
      </c>
      <c r="H12" s="28">
        <f>(C10+D11)/(E12)</f>
        <v>1</v>
      </c>
      <c r="I12" s="2"/>
      <c r="J12" s="3" t="s">
        <v>2126</v>
      </c>
      <c r="K12" s="29">
        <f>(K9+K10)/2</f>
        <v>0</v>
      </c>
      <c r="M12" s="1" t="s">
        <v>2194</v>
      </c>
      <c r="S12" s="9"/>
      <c r="T12" s="9"/>
    </row>
    <row r="13" spans="1:21" x14ac:dyDescent="0.2">
      <c r="G13" s="3" t="s">
        <v>2157</v>
      </c>
      <c r="H13" s="28">
        <f>(C10)/(C10+C11)</f>
        <v>1</v>
      </c>
      <c r="K13" s="31"/>
      <c r="M13" s="1" t="s">
        <v>2195</v>
      </c>
      <c r="S13" s="33"/>
      <c r="T13" s="33"/>
    </row>
    <row r="14" spans="1:21" x14ac:dyDescent="0.2">
      <c r="H14" s="27"/>
      <c r="K14" s="31"/>
      <c r="M14" s="1" t="s">
        <v>2196</v>
      </c>
    </row>
    <row r="15" spans="1:21" x14ac:dyDescent="0.2">
      <c r="H15" s="27"/>
      <c r="K15" s="31"/>
      <c r="M15" s="1" t="s">
        <v>2197</v>
      </c>
      <c r="U15" s="25"/>
    </row>
    <row r="16" spans="1:21" x14ac:dyDescent="0.2">
      <c r="M16" s="1"/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3" customFormat="1" x14ac:dyDescent="0.2">
      <c r="B24" s="24" t="s">
        <v>2193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37" t="s">
        <v>2182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M30" s="35" t="s">
        <v>2190</v>
      </c>
      <c r="N30" s="35"/>
      <c r="O30" s="35"/>
      <c r="P30" s="35"/>
      <c r="Q30" s="35"/>
    </row>
    <row r="31" spans="1:21" x14ac:dyDescent="0.2">
      <c r="C31" s="36" t="s">
        <v>2151</v>
      </c>
      <c r="D31" s="36"/>
      <c r="H31" s="27"/>
      <c r="K31" s="31"/>
      <c r="M31" s="35"/>
      <c r="N31" s="35"/>
      <c r="O31" s="35"/>
      <c r="P31" s="35"/>
      <c r="Q31" s="35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1</v>
      </c>
      <c r="I32" s="2"/>
      <c r="J32" s="3" t="s">
        <v>2124</v>
      </c>
      <c r="K32" s="28">
        <f>C34/(C34+D34)</f>
        <v>6.0527453523562475E-3</v>
      </c>
      <c r="S32" t="s">
        <v>2180</v>
      </c>
      <c r="U32">
        <v>2300</v>
      </c>
    </row>
    <row r="33" spans="1:21" x14ac:dyDescent="0.2">
      <c r="A33" s="34" t="s">
        <v>2154</v>
      </c>
      <c r="B33" s="7" t="s">
        <v>2152</v>
      </c>
      <c r="C33" s="2">
        <v>7</v>
      </c>
      <c r="D33" s="2">
        <v>0</v>
      </c>
      <c r="E33" s="6">
        <f>SUM(C33:D33)</f>
        <v>7</v>
      </c>
      <c r="G33" s="3" t="s">
        <v>2156</v>
      </c>
      <c r="H33" s="28">
        <f>D34/(C34+D34)</f>
        <v>0.99394725464764377</v>
      </c>
      <c r="I33" s="2"/>
      <c r="J33" s="3" t="s">
        <v>2125</v>
      </c>
      <c r="K33" s="28">
        <f>D33/(C33+D33)</f>
        <v>0</v>
      </c>
      <c r="M33" s="1" t="s">
        <v>2191</v>
      </c>
      <c r="S33" t="s">
        <v>2179</v>
      </c>
      <c r="U33">
        <f>COUNTA(M33:Q42)</f>
        <v>6</v>
      </c>
    </row>
    <row r="34" spans="1:21" x14ac:dyDescent="0.2">
      <c r="A34" s="34"/>
      <c r="B34" s="7" t="s">
        <v>2153</v>
      </c>
      <c r="C34" s="2">
        <v>14</v>
      </c>
      <c r="D34" s="2">
        <v>2299</v>
      </c>
      <c r="E34" s="6">
        <f>SUM(C34:D34)</f>
        <v>2313</v>
      </c>
      <c r="G34" s="2"/>
      <c r="H34" s="29"/>
      <c r="I34" s="2"/>
      <c r="J34" s="2"/>
      <c r="K34" s="32"/>
      <c r="M34" s="1" t="s">
        <v>2192</v>
      </c>
      <c r="S34" t="s">
        <v>2137</v>
      </c>
      <c r="U34" s="10">
        <v>1</v>
      </c>
    </row>
    <row r="35" spans="1:21" x14ac:dyDescent="0.2">
      <c r="B35" s="5"/>
      <c r="C35" s="6">
        <f>SUM(C33:C34)</f>
        <v>21</v>
      </c>
      <c r="D35" s="6">
        <f>SUM(D33:D34)</f>
        <v>2299</v>
      </c>
      <c r="E35" s="6">
        <f>SUM(C33:D34)</f>
        <v>2320</v>
      </c>
      <c r="G35" s="3" t="s">
        <v>2123</v>
      </c>
      <c r="H35" s="28">
        <f>(C33+D34)/(E35)</f>
        <v>0.99396551724137927</v>
      </c>
      <c r="I35" s="2"/>
      <c r="J35" s="3" t="s">
        <v>2126</v>
      </c>
      <c r="K35" s="29">
        <f>(K32+K33)/2</f>
        <v>3.0263726761781237E-3</v>
      </c>
      <c r="M35" s="1" t="s">
        <v>2194</v>
      </c>
      <c r="S35" s="9"/>
      <c r="T35" s="9"/>
    </row>
    <row r="36" spans="1:21" x14ac:dyDescent="0.2">
      <c r="G36" s="3" t="s">
        <v>2157</v>
      </c>
      <c r="H36" s="28">
        <f>(C33)/(C33+C34)</f>
        <v>0.33333333333333331</v>
      </c>
      <c r="K36" s="31"/>
      <c r="M36" s="1" t="s">
        <v>2195</v>
      </c>
      <c r="S36" s="33"/>
      <c r="T36" s="33"/>
    </row>
    <row r="37" spans="1:21" x14ac:dyDescent="0.2">
      <c r="H37" s="27"/>
      <c r="K37" s="31"/>
      <c r="M37" s="1" t="s">
        <v>2196</v>
      </c>
    </row>
    <row r="38" spans="1:21" x14ac:dyDescent="0.2">
      <c r="H38" s="27"/>
      <c r="K38" s="31"/>
      <c r="M38" s="1" t="s">
        <v>2197</v>
      </c>
      <c r="U38" s="25"/>
    </row>
    <row r="39" spans="1:21" x14ac:dyDescent="0.2">
      <c r="M39" s="1"/>
    </row>
    <row r="40" spans="1:21" x14ac:dyDescent="0.2">
      <c r="M40" s="1"/>
    </row>
    <row r="41" spans="1:21" x14ac:dyDescent="0.2">
      <c r="M41" s="1"/>
    </row>
    <row r="42" spans="1:21" x14ac:dyDescent="0.2">
      <c r="M42" s="1"/>
    </row>
    <row r="45" spans="1:21" s="23" customFormat="1" x14ac:dyDescent="0.2">
      <c r="B45" s="24" t="s">
        <v>2198</v>
      </c>
      <c r="H45" s="26"/>
      <c r="K45" s="30"/>
    </row>
    <row r="46" spans="1:21" x14ac:dyDescent="0.2">
      <c r="D46" s="4"/>
      <c r="E46" s="4"/>
      <c r="H46" s="27"/>
      <c r="K46" s="31"/>
    </row>
    <row r="47" spans="1:21" x14ac:dyDescent="0.2">
      <c r="D47" s="4"/>
      <c r="E47" s="4"/>
      <c r="H47" s="27"/>
      <c r="K47" s="31"/>
    </row>
    <row r="48" spans="1:21" x14ac:dyDescent="0.2">
      <c r="D48" s="4"/>
      <c r="E48" s="4"/>
      <c r="H48" s="27"/>
      <c r="K48" s="31"/>
    </row>
    <row r="49" spans="1:21" x14ac:dyDescent="0.2">
      <c r="D49" s="4"/>
      <c r="E49" s="4"/>
      <c r="H49" s="27"/>
      <c r="K49" s="31"/>
    </row>
    <row r="50" spans="1:21" x14ac:dyDescent="0.2">
      <c r="D50" s="4"/>
      <c r="E50" s="4"/>
      <c r="H50" s="27"/>
      <c r="K50" s="31"/>
    </row>
    <row r="51" spans="1:21" x14ac:dyDescent="0.2">
      <c r="A51" s="37" t="s">
        <v>2182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M51" s="35" t="s">
        <v>2190</v>
      </c>
      <c r="N51" s="35"/>
      <c r="O51" s="35"/>
      <c r="P51" s="35"/>
      <c r="Q51" s="35"/>
    </row>
    <row r="52" spans="1:21" x14ac:dyDescent="0.2">
      <c r="C52" s="36" t="s">
        <v>2151</v>
      </c>
      <c r="D52" s="36"/>
      <c r="H52" s="27"/>
      <c r="K52" s="31"/>
      <c r="M52" s="35"/>
      <c r="N52" s="35"/>
      <c r="O52" s="35"/>
      <c r="P52" s="35"/>
      <c r="Q52" s="35"/>
      <c r="S52" s="8" t="s">
        <v>2136</v>
      </c>
      <c r="T52" s="8"/>
      <c r="U52" s="8"/>
    </row>
    <row r="53" spans="1:21" x14ac:dyDescent="0.2">
      <c r="B53" s="2"/>
      <c r="C53" s="7" t="s">
        <v>2152</v>
      </c>
      <c r="D53" s="7" t="s">
        <v>2153</v>
      </c>
      <c r="E53" s="2"/>
      <c r="G53" s="3" t="s">
        <v>2155</v>
      </c>
      <c r="H53" s="28">
        <f>C54/(C54+D54)</f>
        <v>1</v>
      </c>
      <c r="I53" s="2"/>
      <c r="J53" s="3" t="s">
        <v>2124</v>
      </c>
      <c r="K53" s="28">
        <f>C55/(C55+D55)</f>
        <v>0</v>
      </c>
      <c r="S53" t="s">
        <v>2180</v>
      </c>
      <c r="U53">
        <v>2300</v>
      </c>
    </row>
    <row r="54" spans="1:21" x14ac:dyDescent="0.2">
      <c r="A54" s="34" t="s">
        <v>2154</v>
      </c>
      <c r="B54" s="7" t="s">
        <v>2152</v>
      </c>
      <c r="C54" s="2">
        <v>1</v>
      </c>
      <c r="D54" s="2">
        <v>0</v>
      </c>
      <c r="E54" s="6">
        <f>SUM(C54:D54)</f>
        <v>1</v>
      </c>
      <c r="G54" s="3" t="s">
        <v>2156</v>
      </c>
      <c r="H54" s="28">
        <f>D55/(C55+D55)</f>
        <v>1</v>
      </c>
      <c r="I54" s="2"/>
      <c r="J54" s="3" t="s">
        <v>2125</v>
      </c>
      <c r="K54" s="28">
        <f>D54/(C54+D54)</f>
        <v>0</v>
      </c>
      <c r="M54" s="1" t="s">
        <v>2194</v>
      </c>
      <c r="S54" t="s">
        <v>2179</v>
      </c>
      <c r="U54">
        <f>COUNTA(M54:Q63)</f>
        <v>2</v>
      </c>
    </row>
    <row r="55" spans="1:21" x14ac:dyDescent="0.2">
      <c r="A55" s="34"/>
      <c r="B55" s="7" t="s">
        <v>2153</v>
      </c>
      <c r="C55" s="2">
        <v>0</v>
      </c>
      <c r="D55" s="2">
        <v>2299</v>
      </c>
      <c r="E55" s="6">
        <f>SUM(C55:D55)</f>
        <v>2299</v>
      </c>
      <c r="G55" s="2"/>
      <c r="H55" s="29"/>
      <c r="I55" s="2"/>
      <c r="J55" s="2"/>
      <c r="K55" s="32"/>
      <c r="M55" s="1">
        <v>2015</v>
      </c>
      <c r="S55" t="s">
        <v>2137</v>
      </c>
      <c r="U55" s="10">
        <v>1</v>
      </c>
    </row>
    <row r="56" spans="1:21" x14ac:dyDescent="0.2">
      <c r="B56" s="5"/>
      <c r="C56" s="6">
        <f>SUM(C54:C55)</f>
        <v>1</v>
      </c>
      <c r="D56" s="6">
        <f>SUM(D54:D55)</f>
        <v>2299</v>
      </c>
      <c r="E56" s="6">
        <f>SUM(C54:D55)</f>
        <v>2300</v>
      </c>
      <c r="G56" s="3" t="s">
        <v>2123</v>
      </c>
      <c r="H56" s="28">
        <f>(C54+D55)/(E56)</f>
        <v>1</v>
      </c>
      <c r="I56" s="2"/>
      <c r="J56" s="3" t="s">
        <v>2126</v>
      </c>
      <c r="K56" s="29">
        <f>(K53+K54)/2</f>
        <v>0</v>
      </c>
      <c r="M56" s="1"/>
      <c r="S56" s="9"/>
      <c r="T56" s="9"/>
    </row>
    <row r="57" spans="1:21" x14ac:dyDescent="0.2">
      <c r="G57" s="3" t="s">
        <v>2157</v>
      </c>
      <c r="H57" s="28">
        <f>(C54)/(C54+C55)</f>
        <v>1</v>
      </c>
      <c r="K57" s="31"/>
      <c r="M57" s="1"/>
      <c r="S57" s="33"/>
      <c r="T57" s="33"/>
    </row>
    <row r="58" spans="1:21" x14ac:dyDescent="0.2">
      <c r="H58" s="27"/>
      <c r="K58" s="31"/>
      <c r="M58" s="1"/>
    </row>
    <row r="59" spans="1:21" x14ac:dyDescent="0.2">
      <c r="H59" s="27"/>
      <c r="K59" s="31"/>
      <c r="M59" s="1"/>
      <c r="U59" s="25"/>
    </row>
    <row r="60" spans="1:21" x14ac:dyDescent="0.2">
      <c r="M60" s="1"/>
    </row>
    <row r="61" spans="1:21" x14ac:dyDescent="0.2">
      <c r="M61" s="1"/>
    </row>
  </sheetData>
  <mergeCells count="15">
    <mergeCell ref="A51:K51"/>
    <mergeCell ref="M51:Q52"/>
    <mergeCell ref="C52:D52"/>
    <mergeCell ref="A54:A55"/>
    <mergeCell ref="S57:T57"/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fuzzy_9_subset</vt:lpstr>
      <vt:lpstr>fuzzy_9_assessment</vt:lpstr>
      <vt:lpstr>baseline_9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2016-12-03T16:36:03Z</dcterms:modified>
</cp:coreProperties>
</file>