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estoga\INFO8665\"/>
    </mc:Choice>
  </mc:AlternateContent>
  <xr:revisionPtr revIDLastSave="0" documentId="8_{4349728F-C358-497A-A453-59F770F7FA53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dmin-delete" sheetId="16" r:id="rId1"/>
    <sheet name="admin-get" sheetId="13" r:id="rId2"/>
    <sheet name="admin-put" sheetId="15" r:id="rId3"/>
    <sheet name="admin-post" sheetId="11" r:id="rId4"/>
    <sheet name="andon-get" sheetId="4" r:id="rId5"/>
    <sheet name="listener-get" sheetId="19" r:id="rId6"/>
    <sheet name="listener-post" sheetId="12" r:id="rId7"/>
    <sheet name="API" sheetId="17" r:id="rId8"/>
    <sheet name="help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C47" i="4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D14" i="17"/>
  <c r="D15" i="17"/>
  <c r="D16" i="17"/>
  <c r="C12" i="4"/>
  <c r="C35" i="4"/>
  <c r="C22" i="4"/>
  <c r="C69" i="4"/>
  <c r="C60" i="4"/>
  <c r="C90" i="4"/>
  <c r="C79" i="4"/>
  <c r="C14" i="17"/>
  <c r="C15" i="17"/>
  <c r="C16" i="17"/>
  <c r="B14" i="17"/>
  <c r="B15" i="17"/>
  <c r="B16" i="17"/>
  <c r="C11" i="11"/>
  <c r="C1" i="11"/>
  <c r="C46" i="15"/>
  <c r="C34" i="15"/>
  <c r="C23" i="15"/>
  <c r="C12" i="15"/>
  <c r="C1" i="15"/>
  <c r="C60" i="13"/>
  <c r="C50" i="13"/>
  <c r="C40" i="13"/>
  <c r="C30" i="13"/>
  <c r="C20" i="13"/>
  <c r="C11" i="13"/>
  <c r="C1" i="13"/>
  <c r="C11" i="16"/>
  <c r="C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O'Banion (TMMC)</author>
  </authors>
  <commentList>
    <comment ref="B2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Patrick O'Banion (TMMC):</t>
        </r>
        <r>
          <rPr>
            <sz val="9"/>
            <color indexed="81"/>
            <rFont val="Tahoma"/>
            <charset val="1"/>
          </rPr>
          <t xml:space="preserve">
TBD:
Still need to add more end points for sw updating…
</t>
        </r>
      </text>
    </comment>
  </commentList>
</comments>
</file>

<file path=xl/sharedStrings.xml><?xml version="1.0" encoding="utf-8"?>
<sst xmlns="http://schemas.openxmlformats.org/spreadsheetml/2006/main" count="616" uniqueCount="130">
  <si>
    <t>DELETE</t>
  </si>
  <si>
    <t>delete [DEV_ID]'s config on DB</t>
  </si>
  <si>
    <t>Parameters</t>
  </si>
  <si>
    <t>Name</t>
  </si>
  <si>
    <t>Description</t>
  </si>
  <si>
    <t>DEV_ID</t>
  </si>
  <si>
    <t>ID of the tag</t>
  </si>
  <si>
    <t>Responses</t>
  </si>
  <si>
    <t>Code</t>
  </si>
  <si>
    <t>2XX</t>
  </si>
  <si>
    <t>Success</t>
  </si>
  <si>
    <t>Model</t>
  </si>
  <si>
    <t>Example</t>
  </si>
  <si>
    <t>No model</t>
  </si>
  <si>
    <t>4XX</t>
  </si>
  <si>
    <t>Error</t>
  </si>
  <si>
    <t>delete [ASSET_ID] on DB</t>
  </si>
  <si>
    <t>ASSET_ID</t>
  </si>
  <si>
    <t>ID of the asset</t>
  </si>
  <si>
    <t>GET</t>
  </si>
  <si>
    <t>get the current config of [DEV_ID] from DB</t>
  </si>
  <si>
    <t>need details from Patrick</t>
  </si>
  <si>
    <t>get details of all assets from DB</t>
  </si>
  <si>
    <t>[{
  id: string,
  dev_id: string,
  name: string,
  type: string,
  x: 2 digit accurate number (not a required field, as only needed for anchors),
  y: 2 digit accurate number (not a required field, as only needed for anchors),
  z: 2 digit accurate number (not a required field, as only needed for anchors)
},… ]</t>
  </si>
  <si>
    <t>[{
  id: "1",
  dev_id: "9037",
  name: "SAAnchor2",
  type: "anchor",
  x: 20.00,
  y: 0.00,
  z: 2.00
},… ]</t>
  </si>
  <si>
    <t>get details of all assets in [GROUP_ID] from DB</t>
  </si>
  <si>
    <t>GROUP_ID</t>
  </si>
  <si>
    <t>ID of the group</t>
  </si>
  <si>
    <t>get details of all assets in [GROUP_ID], with type anchor, from DB</t>
  </si>
  <si>
    <t>get details of all assets in [GROUP_ID], with type tag, from DB</t>
  </si>
  <si>
    <t>[{
  id: "1",
  dev_id: "9037",
  name: "DTLM",
  type: "tag",
  x: 20.00,
  y: 0.00,
  z: 2.00
},… ]</t>
  </si>
  <si>
    <t>get details of [ASSET_ID] from DB</t>
  </si>
  <si>
    <t>{
  id: string,
  dev_id: string,
  name: string,
  type: string,
  x: 2 digit accurate number (not a required field, as only needed for anchors),
  y: 2 digit accurate number (not a required field, as only needed for anchors),
  z: 2 digit accurate number (not a required field, as only needed for anchors)
}</t>
  </si>
  <si>
    <t>{
  id: "1",
  dev_id: "9037",
  name: "SAAnchor2",
  type: "anchor",
  x: 20.00,
  y: 0.00,
  z: 2.00
}</t>
  </si>
  <si>
    <t>get details of asset by [DEV_ID] from DB</t>
  </si>
  <si>
    <t>ID of the device</t>
  </si>
  <si>
    <t>PUT</t>
  </si>
  <si>
    <t>push the config to [DEV_ID]</t>
  </si>
  <si>
    <t>FC_CONFIG =&gt; Listener</t>
  </si>
  <si>
    <t>send status request to listener, for [DEV_ID], listener replies with a POST</t>
  </si>
  <si>
    <t>FC_STATUS_REQ =&gt; Listener</t>
  </si>
  <si>
    <t>request reboot for [DEV_ID]</t>
  </si>
  <si>
    <t>FC_REBOOT =&gt; Listener</t>
  </si>
  <si>
    <t>turn gpio (LEDs, or other I/O) on/off</t>
  </si>
  <si>
    <t>FC_GPIO =&gt; Listener</t>
  </si>
  <si>
    <t>MASK</t>
  </si>
  <si>
    <t>On/Off</t>
  </si>
  <si>
    <t>send routing table request to listener, for [DEV_ID], listener replies with a POST</t>
  </si>
  <si>
    <t>FC_RT_RQ =&gt; Listener</t>
  </si>
  <si>
    <t>POST</t>
  </si>
  <si>
    <t>create/update config for [DEV_ID] to DB</t>
  </si>
  <si>
    <t>create/update asset for [ASSET_ID] to DB</t>
  </si>
  <si>
    <t>return latest location of passed tag</t>
  </si>
  <si>
    <t>[{_x000D_
  "x": number,_x000D_
  "y": number,_x000D_
  "z": 3,_x000D_
  "id": "string",_x000D_
  "name": "string",_x000D_
  "type": "string",_x000D_
  "timestamp": "string"_x000D_
}, …]</t>
  </si>
  <si>
    <t>[{_x000D_
  "x": 1,_x000D_
  "y": 2,_x000D_
  "z": 3,_x000D_
  "id": "9037",_x000D_
  "name": "F2",_x000D_
  "type": "AGV",_x000D_
  "timestamp": "2019-01-09T18:55:17+00:00"_x000D_
}, …]</t>
  </si>
  <si>
    <t>return an array of latest locations of all tags, for passed group</t>
  </si>
  <si>
    <t>[{
  "x": number,
  "y": number,
  "z": 3,
  "id": "string",
  "name": "string",
  "type": "string",
  "timestamp": "string"
}, …]</t>
  </si>
  <si>
    <t>[{
  "x": 1,
  "y": 2,
  "z": 3,
  "id": "9037",
  "name": "F2",
  "type": "AGV",
  "timestamp": "2019-01-09T18:55:17+00:00"
}, …]</t>
  </si>
  <si>
    <t>return an array of locations for passed tag, between 2 datetime values</t>
  </si>
  <si>
    <t>START_DATETIME</t>
  </si>
  <si>
    <t xml:space="preserve">Start datetime for datetime range </t>
  </si>
  <si>
    <t>YYYY-MM-DDTHH:MM:SS+00:00</t>
  </si>
  <si>
    <t>END_DATETIME</t>
  </si>
  <si>
    <t xml:space="preserve">End datetime for datetime range </t>
  </si>
  <si>
    <t>[{
  "x": 2 decimal number,
  "y":2 decimal number,
  "z": 2 decimal number,
  "id": "string",
  "name": "string",
  "type": "string",
  "timestamp": "string"
}, …]</t>
  </si>
  <si>
    <t>[{
  "x": 1,
  "y": 2,
  "z": 3,
  "id": "9037",
  "name": "F2",
  "type": "AGV",
  "timestamp": "2019-01-09T18:55:17+00:00"
}, …]</t>
  </si>
  <si>
    <t>return an array of locations for all tags, in passed group, between 2 datetime values</t>
  </si>
  <si>
    <t>[{
  "x": 2 decimal number,
  "y": 2 decimal number,
  "z": 2 decimal number,
  "id": "string",
  "name": "string",
  "type": "string",
  "timestamp": "string"
}, …]</t>
  </si>
  <si>
    <t>return an array of anchor locations, for passed group</t>
  </si>
  <si>
    <t>[{
  "x": 2 decimal number,
  "y": 2 decimal number,
  "z": 2 decimal number,
  "id": "string"
}, …]</t>
  </si>
  <si>
    <t>[{
  "x": 0,
  "y": 0,
  "z": 0,
  "id": "1234"
}, …]</t>
  </si>
  <si>
    <t>return an array of all groups</t>
  </si>
  <si>
    <t>[{
  "group_id": "string",
  "app_type" "string",
  "name": "string"
}, …]</t>
  </si>
  <si>
    <t>[{
  "group_id": "1",
  "app_type" "2",
  "name": "NORTH WELD"
}, …]</t>
  </si>
  <si>
    <t>return all groups for given app_id</t>
  </si>
  <si>
    <t>APP_ID</t>
  </si>
  <si>
    <t xml:space="preserve">ID for application </t>
  </si>
  <si>
    <t>ANDON=1</t>
  </si>
  <si>
    <t>returns config for given application</t>
  </si>
  <si>
    <t>general application level config, not shop specific</t>
  </si>
  <si>
    <t>{
  "map": {"width": number, "height": number},
  "piv": [{"name": "string", "radius": number, "sides": number, "angle": number, "label": number, "icon": "string"}],
  "ratio": {"x": number, "y": number},
  "color": {"assigned": "string", "unassigned": "string", "anchor": "string", "outline": {"piv": "string", "error": "string", "idle": "string"}},
  "line_width": {"standard": number,"idle": number},
  "grids": {"detail": {"cols": number, "rowHeight": "string"}, "overview": {"cols": number, "rowHeight": "string"}},
  "countDown": {"current": number, "total": number},
  "filepath": {"img": "string"},
  "error": {"coordinates": [{"moveTo": [number,number], "lineTo": [number,number], "color": "string"}],"lineWidth": number},
  "trails": [number]
}</t>
  </si>
  <si>
    <t>{
  "map": {"width": 800,"height": 600},
  "piv": [{"name": "towmotor", "radius": 7, "sides": 12, "angle": 4, "label": 20, "icon": ""}, ...],
  "ratio": {"x": 1, "y": 1},
  "color": {"assigned": "green", "unassigned": "red", "anchor": "purple", "outline": {"piv": "black", "error": "red", "idle": "yellow"}},
  "line_width": {"standard": 1,"idle": 3},
  "grids": {"detail": {"cols": 3, "rowHeight": "40px"}, "overview": {"cols": 4, "rowHeight": "40px"}},
  "countDown": {"current": 0, "total": 1},
  "filepath": {"img": "/assets/img/"},
  "error": {"coordinates": [{"moveTo": [0,0], "lineTo": [0,3], "color": "orange"}, ...],"lineWidth": 2},
  "trails": ["All",500,250,100,50,25,10]
}</t>
  </si>
  <si>
    <t>returns config for given group</t>
  </si>
  <si>
    <t>will multiple listeners have same coordinate base ie. 0-80 &amp; 0-80, or 0-80 &amp; 80-160</t>
  </si>
  <si>
    <t>ID for group</t>
  </si>
  <si>
    <t>[{
  "name": "string",
  "img": "string",
  "group_id": "string",
  "width": number,
  "height": number,
  "zeroPoint": {
    "x": number,
    "y": number
  },
  "columns": {
    "x": number,
    "y": number
  },
  "tpcs": boolean,
  "piv": [
    "string"
  ],
  "grid": [
    {
      "grid": "string",
      "x": number,
      "y": number,
      "width": number,
      "height": number
    }]}]</t>
  </si>
  <si>
    <t>[{
  "name": "North Weld",
  "img": "nw.jpg",
  "group_id": "1",
  "width": 55,
  "height": 46,
  "zeroPoint": {
    "x": 317,
    "y": 235
  },
  "columns": {
    "x": 20,
    "y": 20
  },
  "tpcs": false,
  "piv": [
    "agv",
    "fork",
    "towmotor"
  ],
  "grid": [
    {
      "grid": "25.3",
      "x": 46,
      "y": 86,
      "width": 55,
      "height": 58
    }, ...]}, ... ]</t>
  </si>
  <si>
    <t>return time value to sync to</t>
  </si>
  <si>
    <t>status of [DEV_ID]</t>
  </si>
  <si>
    <t>DEV_ID routing table contents</t>
  </si>
  <si>
    <t>http://srv/MeshNetAPI</t>
  </si>
  <si>
    <t>?apikey=#####</t>
  </si>
  <si>
    <t>Priority List</t>
  </si>
  <si>
    <t>End Point</t>
  </si>
  <si>
    <t>Method</t>
  </si>
  <si>
    <t>Params</t>
  </si>
  <si>
    <t>Body</t>
  </si>
  <si>
    <t>Result</t>
  </si>
  <si>
    <t>Send to listener</t>
  </si>
  <si>
    <t>../sw/images/[SW_VER]/[BLOCK_ID]</t>
  </si>
  <si>
    <t>BLOCK_SIZE chunk of s/w IMG SW_VER indexed by BLOCK_ID</t>
  </si>
  <si>
    <t>Return a chunk (BLOCK_ID) from software img SW_VER to requestor</t>
  </si>
  <si>
    <t>N/A</t>
  </si>
  <si>
    <t>process still TBD</t>
  </si>
  <si>
    <t>Description</t>
    <phoneticPr fontId="9" type="noConversion"/>
  </si>
  <si>
    <t>Name: app_message</t>
    <phoneticPr fontId="9" type="noConversion"/>
  </si>
  <si>
    <t>https://slack.com/api/chat.postMessage</t>
    <phoneticPr fontId="9" type="noConversion"/>
  </si>
  <si>
    <t>NO ID</t>
    <phoneticPr fontId="9" type="noConversion"/>
  </si>
  <si>
    <t xml:space="preserve">Description  </t>
    <phoneticPr fontId="9" type="noConversion"/>
  </si>
  <si>
    <t>Content-type: application/json
Authorization: Bearer xoxb-your-token
{
  "channel": "YOUR_CHANNEL_ID",
  "text": "Hello world:"
}</t>
    <phoneticPr fontId="9" type="noConversion"/>
  </si>
  <si>
    <t>Content-type: application/json
Authorization: Bearer xoxb-your-token
{
  "channel": "YOUR_CHANNEL_ID",
  "thread_ts": "PARENT_MESSAGE_TS",
  "text": "Hello again!"
}</t>
    <phoneticPr fontId="9" type="noConversion"/>
  </si>
  <si>
    <t>https://slack.com/api/chat.scheduleMessage</t>
    <phoneticPr fontId="9" type="noConversion"/>
  </si>
  <si>
    <t>Content-type: application/json
Authorization: Bearer xoxb-your-token
{
  "channel": "YOUR_CHANNEL_ID",
  "text": "Hey, team. Don't forget about breakfast catered by John Hughes Bistro today.",
  "post_at": 1551891428,
}</t>
    <phoneticPr fontId="9" type="noConversion"/>
  </si>
  <si>
    <t>https://slack.com/api/chat.scheduledMessages.list</t>
    <phoneticPr fontId="9" type="noConversion"/>
  </si>
  <si>
    <t>Content-type: application/json
Authorization: Bearer xoxb-your-token
{
    "channel": "YOUR_CHANNEL_ID",
    "latest": 1551991429,
    "oldest": 1551991427,
}</t>
    <phoneticPr fontId="9" type="noConversion"/>
  </si>
  <si>
    <t>https://slack.com/api/chat.deleteScheduledMessage</t>
    <phoneticPr fontId="9" type="noConversion"/>
  </si>
  <si>
    <t>Content-type: application/json
Authorization: Bearer xoxb-your-token
{
    "channel": "YOUR_CHANNEL_ID",
    "scheduled_message_id": "YOUR_SCHEDULED_MESSAGE_ID"
}</t>
    <phoneticPr fontId="9" type="noConversion"/>
  </si>
  <si>
    <t>Publishing a message</t>
    <phoneticPr fontId="9" type="noConversion"/>
  </si>
  <si>
    <t>Replying to a message</t>
    <phoneticPr fontId="9" type="noConversion"/>
  </si>
  <si>
    <t>Scheduling a message</t>
    <phoneticPr fontId="9" type="noConversion"/>
  </si>
  <si>
    <t>Listing scheduled messages</t>
    <phoneticPr fontId="9" type="noConversion"/>
  </si>
  <si>
    <t>deleteScheduledMessage</t>
    <phoneticPr fontId="9" type="noConversion"/>
  </si>
  <si>
    <t>Finding a conversation</t>
    <phoneticPr fontId="9" type="noConversion"/>
  </si>
  <si>
    <t>https://slack.com/api/conversations.list</t>
    <phoneticPr fontId="9" type="noConversion"/>
  </si>
  <si>
    <t>Authorization: Bearer xoxb-your-token</t>
  </si>
  <si>
    <t>synchronous service</t>
    <phoneticPr fontId="9" type="noConversion"/>
  </si>
  <si>
    <t>POST</t>
    <phoneticPr fontId="9" type="noConversion"/>
  </si>
  <si>
    <t>listener-get</t>
    <phoneticPr fontId="9" type="noConversion"/>
  </si>
  <si>
    <t>listener-post</t>
  </si>
  <si>
    <t>GET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</si>
</sst>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0"/>
      <name val="等线"/>
      <family val="2"/>
      <scheme val="minor"/>
    </font>
    <font>
      <sz val="11"/>
      <color rgb="FF303336"/>
      <name val="等线"/>
      <family val="2"/>
      <scheme val="minor"/>
    </font>
    <font>
      <sz val="10"/>
      <color theme="1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theme="1"/>
      <name val="Courier New"/>
      <family val="3"/>
    </font>
    <font>
      <sz val="9"/>
      <name val="等线"/>
      <family val="3"/>
      <charset val="134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3" xfId="0" applyFill="1" applyBorder="1"/>
    <xf numFmtId="0" fontId="0" fillId="0" borderId="3" xfId="0" applyBorder="1"/>
    <xf numFmtId="0" fontId="1" fillId="2" borderId="2" xfId="0" applyFont="1" applyFill="1" applyBorder="1"/>
    <xf numFmtId="0" fontId="0" fillId="2" borderId="4" xfId="0" applyFill="1" applyBorder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3" fillId="0" borderId="0" xfId="1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Border="1" applyAlignment="1"/>
    <xf numFmtId="0" fontId="0" fillId="2" borderId="2" xfId="0" applyFill="1" applyBorder="1"/>
    <xf numFmtId="0" fontId="1" fillId="0" borderId="2" xfId="0" applyFont="1" applyBorder="1"/>
    <xf numFmtId="0" fontId="1" fillId="0" borderId="4" xfId="0" applyFont="1" applyBorder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/>
    <xf numFmtId="0" fontId="0" fillId="2" borderId="1" xfId="0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1" applyBorder="1"/>
    <xf numFmtId="0" fontId="2" fillId="2" borderId="1" xfId="1" applyFill="1" applyBorder="1"/>
    <xf numFmtId="0" fontId="10" fillId="0" borderId="0" xfId="0" applyFont="1" applyAlignment="1">
      <alignment vertic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lack.com/api/conversations.lis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lack.com/api/chat.scheduleMessage" TargetMode="External"/><Relationship Id="rId2" Type="http://schemas.openxmlformats.org/officeDocument/2006/relationships/hyperlink" Target="https://slack.com/api/chat.postMessage" TargetMode="External"/><Relationship Id="rId1" Type="http://schemas.openxmlformats.org/officeDocument/2006/relationships/hyperlink" Target="https://slack.com/api/chat.postMessage" TargetMode="External"/><Relationship Id="rId5" Type="http://schemas.openxmlformats.org/officeDocument/2006/relationships/hyperlink" Target="https://slack.com/api/chat.deleteScheduledMessage" TargetMode="External"/><Relationship Id="rId4" Type="http://schemas.openxmlformats.org/officeDocument/2006/relationships/hyperlink" Target="https://slack.com/api/chat.scheduledMessages.lis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lack.com/api/chat.postMessag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slack.com/api/conversations.list" TargetMode="External"/><Relationship Id="rId1" Type="http://schemas.openxmlformats.org/officeDocument/2006/relationships/hyperlink" Target="http://srv/MeshNetAPI" TargetMode="External"/><Relationship Id="rId6" Type="http://schemas.openxmlformats.org/officeDocument/2006/relationships/hyperlink" Target="https://slack.com/api/chat.deleteScheduledMessage" TargetMode="External"/><Relationship Id="rId5" Type="http://schemas.openxmlformats.org/officeDocument/2006/relationships/hyperlink" Target="https://slack.com/api/chat.scheduledMessages.list" TargetMode="External"/><Relationship Id="rId4" Type="http://schemas.openxmlformats.org/officeDocument/2006/relationships/hyperlink" Target="https://slack.com/api/chat.scheduleMessag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20" sqref="C20:D20"/>
    </sheetView>
  </sheetViews>
  <sheetFormatPr defaultRowHeight="13.8"/>
  <cols>
    <col min="2" max="2" width="8.6640625" bestFit="1" customWidth="1"/>
    <col min="3" max="3" width="53.6640625" bestFit="1" customWidth="1"/>
    <col min="4" max="4" width="30.33203125" bestFit="1" customWidth="1"/>
  </cols>
  <sheetData>
    <row r="1" spans="1:4">
      <c r="A1" s="34"/>
      <c r="B1" s="3" t="s">
        <v>0</v>
      </c>
      <c r="C1" s="2" t="str">
        <f>API!$A$1 &amp; "/devices/config/[DEV_ID]" &amp;API!$A$2</f>
        <v>http://srv/MeshNetAPI/devices/config/[DEV_ID]?apikey=#####</v>
      </c>
      <c r="D1" s="2" t="s">
        <v>1</v>
      </c>
    </row>
    <row r="2" spans="1:4">
      <c r="A2" s="34"/>
      <c r="B2" s="41" t="s">
        <v>2</v>
      </c>
      <c r="C2" s="42"/>
      <c r="D2" s="43"/>
    </row>
    <row r="3" spans="1:4">
      <c r="A3" s="34"/>
      <c r="B3" s="3" t="s">
        <v>3</v>
      </c>
      <c r="C3" s="24" t="s">
        <v>4</v>
      </c>
      <c r="D3" s="25"/>
    </row>
    <row r="4" spans="1:4">
      <c r="A4" s="34"/>
      <c r="B4" s="2" t="s">
        <v>5</v>
      </c>
      <c r="C4" s="36" t="s">
        <v>6</v>
      </c>
      <c r="D4" s="37"/>
    </row>
    <row r="5" spans="1:4">
      <c r="A5" s="34"/>
      <c r="B5" s="41" t="s">
        <v>7</v>
      </c>
      <c r="C5" s="42"/>
      <c r="D5" s="43"/>
    </row>
    <row r="6" spans="1:4">
      <c r="A6" s="34"/>
      <c r="B6" s="3" t="s">
        <v>8</v>
      </c>
      <c r="C6" s="24" t="s">
        <v>4</v>
      </c>
      <c r="D6" s="25"/>
    </row>
    <row r="7" spans="1:4">
      <c r="A7" s="34"/>
      <c r="B7" s="2" t="s">
        <v>9</v>
      </c>
      <c r="C7" s="36" t="s">
        <v>10</v>
      </c>
      <c r="D7" s="37"/>
    </row>
    <row r="8" spans="1:4">
      <c r="A8" s="34"/>
      <c r="B8" s="2"/>
      <c r="C8" s="3" t="s">
        <v>11</v>
      </c>
      <c r="D8" s="3" t="s">
        <v>12</v>
      </c>
    </row>
    <row r="9" spans="1:4">
      <c r="A9" s="34"/>
      <c r="B9" s="2"/>
      <c r="C9" s="26" t="s">
        <v>13</v>
      </c>
      <c r="D9" s="27"/>
    </row>
    <row r="10" spans="1:4">
      <c r="A10" s="34"/>
      <c r="B10" s="2" t="s">
        <v>14</v>
      </c>
      <c r="C10" s="36" t="s">
        <v>15</v>
      </c>
      <c r="D10" s="37"/>
    </row>
    <row r="11" spans="1:4">
      <c r="A11" s="35"/>
      <c r="B11" s="5" t="s">
        <v>0</v>
      </c>
      <c r="C11" s="6" t="str">
        <f>API!$A$1 &amp; "/asset/[ASSET_ID]"&amp; API!$A$2</f>
        <v>http://srv/MeshNetAPI/asset/[ASSET_ID]?apikey=#####</v>
      </c>
      <c r="D11" s="6" t="s">
        <v>16</v>
      </c>
    </row>
    <row r="12" spans="1:4">
      <c r="A12" s="35"/>
      <c r="B12" s="38" t="s">
        <v>2</v>
      </c>
      <c r="C12" s="39"/>
      <c r="D12" s="40"/>
    </row>
    <row r="13" spans="1:4">
      <c r="A13" s="35"/>
      <c r="B13" s="5" t="s">
        <v>3</v>
      </c>
      <c r="C13" s="30" t="s">
        <v>4</v>
      </c>
      <c r="D13" s="31"/>
    </row>
    <row r="14" spans="1:4">
      <c r="A14" s="35"/>
      <c r="B14" s="6" t="s">
        <v>17</v>
      </c>
      <c r="C14" s="32" t="s">
        <v>18</v>
      </c>
      <c r="D14" s="33"/>
    </row>
    <row r="15" spans="1:4">
      <c r="A15" s="35"/>
      <c r="B15" s="38" t="s">
        <v>7</v>
      </c>
      <c r="C15" s="39"/>
      <c r="D15" s="40"/>
    </row>
    <row r="16" spans="1:4">
      <c r="A16" s="35"/>
      <c r="B16" s="5" t="s">
        <v>8</v>
      </c>
      <c r="C16" s="30" t="s">
        <v>4</v>
      </c>
      <c r="D16" s="31"/>
    </row>
    <row r="17" spans="1:4">
      <c r="A17" s="35"/>
      <c r="B17" s="6" t="s">
        <v>9</v>
      </c>
      <c r="C17" s="32" t="s">
        <v>10</v>
      </c>
      <c r="D17" s="33"/>
    </row>
    <row r="18" spans="1:4">
      <c r="A18" s="35"/>
      <c r="B18" s="6"/>
      <c r="C18" s="5" t="s">
        <v>11</v>
      </c>
      <c r="D18" s="5" t="s">
        <v>12</v>
      </c>
    </row>
    <row r="19" spans="1:4">
      <c r="A19" s="35"/>
      <c r="B19" s="6"/>
      <c r="C19" s="28" t="s">
        <v>13</v>
      </c>
      <c r="D19" s="29"/>
    </row>
    <row r="20" spans="1:4">
      <c r="A20" s="35"/>
      <c r="B20" s="6" t="s">
        <v>14</v>
      </c>
      <c r="C20" s="32" t="s">
        <v>15</v>
      </c>
      <c r="D20" s="33"/>
    </row>
  </sheetData>
  <mergeCells count="18">
    <mergeCell ref="C20:D20"/>
    <mergeCell ref="A1:A10"/>
    <mergeCell ref="A11:A20"/>
    <mergeCell ref="C7:D7"/>
    <mergeCell ref="C10:D10"/>
    <mergeCell ref="B12:D12"/>
    <mergeCell ref="C13:D13"/>
    <mergeCell ref="C14:D14"/>
    <mergeCell ref="B15:D15"/>
    <mergeCell ref="B2:D2"/>
    <mergeCell ref="C3:D3"/>
    <mergeCell ref="C4:D4"/>
    <mergeCell ref="B5:D5"/>
    <mergeCell ref="C6:D6"/>
    <mergeCell ref="C9:D9"/>
    <mergeCell ref="C19:D19"/>
    <mergeCell ref="C16:D16"/>
    <mergeCell ref="C17:D1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"/>
  <sheetViews>
    <sheetView topLeftCell="A54" workbookViewId="0">
      <selection activeCell="C68" sqref="C68"/>
    </sheetView>
  </sheetViews>
  <sheetFormatPr defaultRowHeight="13.8"/>
  <cols>
    <col min="2" max="2" width="9.6640625" bestFit="1" customWidth="1"/>
    <col min="3" max="3" width="64.5546875" bestFit="1" customWidth="1"/>
    <col min="4" max="4" width="55.33203125" bestFit="1" customWidth="1"/>
  </cols>
  <sheetData>
    <row r="1" spans="1:4">
      <c r="A1" s="34"/>
      <c r="B1" s="3" t="s">
        <v>19</v>
      </c>
      <c r="C1" s="2" t="str">
        <f>API!$A$1 &amp; "/devices/config/[DEV_ID]"&amp; API!$A$2</f>
        <v>http://srv/MeshNetAPI/devices/config/[DEV_ID]?apikey=#####</v>
      </c>
      <c r="D1" s="2" t="s">
        <v>20</v>
      </c>
    </row>
    <row r="2" spans="1:4">
      <c r="A2" s="34"/>
      <c r="B2" s="41" t="s">
        <v>2</v>
      </c>
      <c r="C2" s="42"/>
      <c r="D2" s="43"/>
    </row>
    <row r="3" spans="1:4">
      <c r="A3" s="34"/>
      <c r="B3" s="3" t="s">
        <v>3</v>
      </c>
      <c r="C3" s="24" t="s">
        <v>4</v>
      </c>
      <c r="D3" s="25"/>
    </row>
    <row r="4" spans="1:4">
      <c r="A4" s="34"/>
      <c r="B4" s="2" t="s">
        <v>5</v>
      </c>
      <c r="C4" s="36" t="s">
        <v>6</v>
      </c>
      <c r="D4" s="37"/>
    </row>
    <row r="5" spans="1:4">
      <c r="A5" s="34"/>
      <c r="B5" s="41" t="s">
        <v>7</v>
      </c>
      <c r="C5" s="42"/>
      <c r="D5" s="43"/>
    </row>
    <row r="6" spans="1:4">
      <c r="A6" s="34"/>
      <c r="B6" s="3" t="s">
        <v>8</v>
      </c>
      <c r="C6" s="24" t="s">
        <v>4</v>
      </c>
      <c r="D6" s="25"/>
    </row>
    <row r="7" spans="1:4">
      <c r="A7" s="34"/>
      <c r="B7" s="2" t="s">
        <v>9</v>
      </c>
      <c r="C7" s="36" t="s">
        <v>10</v>
      </c>
      <c r="D7" s="37"/>
    </row>
    <row r="8" spans="1:4">
      <c r="A8" s="34"/>
      <c r="B8" s="2"/>
      <c r="C8" s="3" t="s">
        <v>11</v>
      </c>
      <c r="D8" s="3" t="s">
        <v>12</v>
      </c>
    </row>
    <row r="9" spans="1:4">
      <c r="A9" s="34"/>
      <c r="B9" s="2"/>
      <c r="C9" s="4" t="s">
        <v>21</v>
      </c>
      <c r="D9" s="4" t="s">
        <v>21</v>
      </c>
    </row>
    <row r="10" spans="1:4">
      <c r="A10" s="34"/>
      <c r="B10" s="2" t="s">
        <v>14</v>
      </c>
      <c r="C10" s="36" t="s">
        <v>15</v>
      </c>
      <c r="D10" s="37"/>
    </row>
    <row r="11" spans="1:4">
      <c r="A11" s="35"/>
      <c r="B11" s="5" t="s">
        <v>19</v>
      </c>
      <c r="C11" s="6" t="str">
        <f>API!$A$1 &amp; "/assets"&amp; API!$A$2</f>
        <v>http://srv/MeshNetAPI/assets?apikey=#####</v>
      </c>
      <c r="D11" s="6" t="s">
        <v>22</v>
      </c>
    </row>
    <row r="12" spans="1:4">
      <c r="A12" s="35"/>
      <c r="B12" s="38" t="s">
        <v>2</v>
      </c>
      <c r="C12" s="39"/>
      <c r="D12" s="40"/>
    </row>
    <row r="13" spans="1:4">
      <c r="A13" s="35"/>
      <c r="B13" s="5" t="s">
        <v>3</v>
      </c>
      <c r="C13" s="30" t="s">
        <v>4</v>
      </c>
      <c r="D13" s="31"/>
    </row>
    <row r="14" spans="1:4">
      <c r="A14" s="35"/>
      <c r="B14" s="38" t="s">
        <v>7</v>
      </c>
      <c r="C14" s="39"/>
      <c r="D14" s="40"/>
    </row>
    <row r="15" spans="1:4">
      <c r="A15" s="35"/>
      <c r="B15" s="5" t="s">
        <v>8</v>
      </c>
      <c r="C15" s="30" t="s">
        <v>4</v>
      </c>
      <c r="D15" s="31"/>
    </row>
    <row r="16" spans="1:4">
      <c r="A16" s="35"/>
      <c r="B16" s="6" t="s">
        <v>9</v>
      </c>
      <c r="C16" s="32" t="s">
        <v>10</v>
      </c>
      <c r="D16" s="33"/>
    </row>
    <row r="17" spans="1:4">
      <c r="A17" s="35"/>
      <c r="B17" s="6"/>
      <c r="C17" s="5" t="s">
        <v>11</v>
      </c>
      <c r="D17" s="5" t="s">
        <v>12</v>
      </c>
    </row>
    <row r="18" spans="1:4" ht="165.6">
      <c r="A18" s="35"/>
      <c r="B18" s="6"/>
      <c r="C18" s="7" t="s">
        <v>23</v>
      </c>
      <c r="D18" s="7" t="s">
        <v>24</v>
      </c>
    </row>
    <row r="19" spans="1:4">
      <c r="A19" s="35"/>
      <c r="B19" s="6" t="s">
        <v>14</v>
      </c>
      <c r="C19" s="32" t="s">
        <v>15</v>
      </c>
      <c r="D19" s="33"/>
    </row>
    <row r="20" spans="1:4">
      <c r="A20" s="34"/>
      <c r="B20" s="8" t="s">
        <v>19</v>
      </c>
      <c r="C20" s="9" t="str">
        <f>API!$A$1 &amp; "/assets/[GROUP_ID]"&amp; API!$A$2</f>
        <v>http://srv/MeshNetAPI/assets/[GROUP_ID]?apikey=#####</v>
      </c>
      <c r="D20" s="9" t="s">
        <v>25</v>
      </c>
    </row>
    <row r="21" spans="1:4">
      <c r="A21" s="34"/>
      <c r="B21" s="44" t="s">
        <v>2</v>
      </c>
      <c r="C21" s="45"/>
      <c r="D21" s="46"/>
    </row>
    <row r="22" spans="1:4">
      <c r="A22" s="34"/>
      <c r="B22" s="2" t="s">
        <v>26</v>
      </c>
      <c r="C22" s="36" t="s">
        <v>27</v>
      </c>
      <c r="D22" s="37"/>
    </row>
    <row r="23" spans="1:4">
      <c r="A23" s="34"/>
      <c r="B23" s="8" t="s">
        <v>3</v>
      </c>
      <c r="C23" s="47" t="s">
        <v>4</v>
      </c>
      <c r="D23" s="48"/>
    </row>
    <row r="24" spans="1:4">
      <c r="A24" s="34"/>
      <c r="B24" s="44" t="s">
        <v>7</v>
      </c>
      <c r="C24" s="45"/>
      <c r="D24" s="46"/>
    </row>
    <row r="25" spans="1:4">
      <c r="A25" s="34"/>
      <c r="B25" s="8" t="s">
        <v>8</v>
      </c>
      <c r="C25" s="47" t="s">
        <v>4</v>
      </c>
      <c r="D25" s="48"/>
    </row>
    <row r="26" spans="1:4">
      <c r="A26" s="34"/>
      <c r="B26" s="9" t="s">
        <v>9</v>
      </c>
      <c r="C26" s="49" t="s">
        <v>10</v>
      </c>
      <c r="D26" s="50"/>
    </row>
    <row r="27" spans="1:4">
      <c r="A27" s="34"/>
      <c r="B27" s="9"/>
      <c r="C27" s="8" t="s">
        <v>11</v>
      </c>
      <c r="D27" s="8" t="s">
        <v>12</v>
      </c>
    </row>
    <row r="28" spans="1:4" ht="165.6">
      <c r="A28" s="34"/>
      <c r="B28" s="9"/>
      <c r="C28" s="10" t="s">
        <v>23</v>
      </c>
      <c r="D28" s="10" t="s">
        <v>24</v>
      </c>
    </row>
    <row r="29" spans="1:4">
      <c r="A29" s="34"/>
      <c r="B29" s="9" t="s">
        <v>14</v>
      </c>
      <c r="C29" s="49" t="s">
        <v>15</v>
      </c>
      <c r="D29" s="50"/>
    </row>
    <row r="30" spans="1:4">
      <c r="A30" s="35"/>
      <c r="B30" s="5" t="s">
        <v>19</v>
      </c>
      <c r="C30" s="6" t="str">
        <f>API!$A$1 &amp; "/assets/anchors/[GROUP_ID]"&amp; API!$A$2</f>
        <v>http://srv/MeshNetAPI/assets/anchors/[GROUP_ID]?apikey=#####</v>
      </c>
      <c r="D30" s="6" t="s">
        <v>28</v>
      </c>
    </row>
    <row r="31" spans="1:4">
      <c r="A31" s="35"/>
      <c r="B31" s="38" t="s">
        <v>2</v>
      </c>
      <c r="C31" s="39"/>
      <c r="D31" s="40"/>
    </row>
    <row r="32" spans="1:4">
      <c r="A32" s="35"/>
      <c r="B32" s="5" t="s">
        <v>3</v>
      </c>
      <c r="C32" s="30" t="s">
        <v>4</v>
      </c>
      <c r="D32" s="31"/>
    </row>
    <row r="33" spans="1:4">
      <c r="A33" s="35"/>
      <c r="B33" s="6" t="s">
        <v>26</v>
      </c>
      <c r="C33" s="32" t="s">
        <v>27</v>
      </c>
      <c r="D33" s="33"/>
    </row>
    <row r="34" spans="1:4">
      <c r="A34" s="35"/>
      <c r="B34" s="38" t="s">
        <v>7</v>
      </c>
      <c r="C34" s="39"/>
      <c r="D34" s="40"/>
    </row>
    <row r="35" spans="1:4">
      <c r="A35" s="35"/>
      <c r="B35" s="5" t="s">
        <v>8</v>
      </c>
      <c r="C35" s="30" t="s">
        <v>4</v>
      </c>
      <c r="D35" s="31"/>
    </row>
    <row r="36" spans="1:4">
      <c r="A36" s="35"/>
      <c r="B36" s="6" t="s">
        <v>9</v>
      </c>
      <c r="C36" s="32" t="s">
        <v>10</v>
      </c>
      <c r="D36" s="33"/>
    </row>
    <row r="37" spans="1:4">
      <c r="A37" s="35"/>
      <c r="B37" s="6"/>
      <c r="C37" s="5" t="s">
        <v>11</v>
      </c>
      <c r="D37" s="5" t="s">
        <v>12</v>
      </c>
    </row>
    <row r="38" spans="1:4" ht="165.6">
      <c r="A38" s="35"/>
      <c r="B38" s="6"/>
      <c r="C38" s="7" t="s">
        <v>23</v>
      </c>
      <c r="D38" s="7" t="s">
        <v>24</v>
      </c>
    </row>
    <row r="39" spans="1:4">
      <c r="A39" s="35"/>
      <c r="B39" s="6" t="s">
        <v>14</v>
      </c>
      <c r="C39" s="32" t="s">
        <v>15</v>
      </c>
      <c r="D39" s="33"/>
    </row>
    <row r="40" spans="1:4">
      <c r="A40" s="34"/>
      <c r="B40" s="3" t="s">
        <v>19</v>
      </c>
      <c r="C40" s="2" t="str">
        <f>API!$A$1 &amp; "/assets/tags/[GROUP_ID]"&amp; API!$A$2</f>
        <v>http://srv/MeshNetAPI/assets/tags/[GROUP_ID]?apikey=#####</v>
      </c>
      <c r="D40" s="2" t="s">
        <v>29</v>
      </c>
    </row>
    <row r="41" spans="1:4">
      <c r="A41" s="34"/>
      <c r="B41" s="41" t="s">
        <v>2</v>
      </c>
      <c r="C41" s="42"/>
      <c r="D41" s="43"/>
    </row>
    <row r="42" spans="1:4">
      <c r="A42" s="34"/>
      <c r="B42" s="3" t="s">
        <v>3</v>
      </c>
      <c r="C42" s="24" t="s">
        <v>4</v>
      </c>
      <c r="D42" s="25"/>
    </row>
    <row r="43" spans="1:4">
      <c r="A43" s="34"/>
      <c r="B43" s="2" t="s">
        <v>26</v>
      </c>
      <c r="C43" s="36" t="s">
        <v>27</v>
      </c>
      <c r="D43" s="37"/>
    </row>
    <row r="44" spans="1:4">
      <c r="A44" s="34"/>
      <c r="B44" s="41" t="s">
        <v>7</v>
      </c>
      <c r="C44" s="42"/>
      <c r="D44" s="43"/>
    </row>
    <row r="45" spans="1:4">
      <c r="A45" s="34"/>
      <c r="B45" s="3" t="s">
        <v>8</v>
      </c>
      <c r="C45" s="24" t="s">
        <v>4</v>
      </c>
      <c r="D45" s="25"/>
    </row>
    <row r="46" spans="1:4">
      <c r="A46" s="34"/>
      <c r="B46" s="2" t="s">
        <v>9</v>
      </c>
      <c r="C46" s="36" t="s">
        <v>10</v>
      </c>
      <c r="D46" s="37"/>
    </row>
    <row r="47" spans="1:4">
      <c r="A47" s="34"/>
      <c r="B47" s="2"/>
      <c r="C47" s="3" t="s">
        <v>11</v>
      </c>
      <c r="D47" s="3" t="s">
        <v>12</v>
      </c>
    </row>
    <row r="48" spans="1:4" ht="165.6">
      <c r="A48" s="34"/>
      <c r="B48" s="2"/>
      <c r="C48" s="4" t="s">
        <v>23</v>
      </c>
      <c r="D48" s="4" t="s">
        <v>30</v>
      </c>
    </row>
    <row r="49" spans="1:4">
      <c r="A49" s="34"/>
      <c r="B49" s="2" t="s">
        <v>14</v>
      </c>
      <c r="C49" s="36" t="s">
        <v>15</v>
      </c>
      <c r="D49" s="37"/>
    </row>
    <row r="50" spans="1:4">
      <c r="A50" s="35"/>
      <c r="B50" s="5" t="s">
        <v>19</v>
      </c>
      <c r="C50" s="6" t="str">
        <f>API!$A$1 &amp; "/asset/asset/[ASSET_ID]"&amp; API!$A$2</f>
        <v>http://srv/MeshNetAPI/asset/asset/[ASSET_ID]?apikey=#####</v>
      </c>
      <c r="D50" s="6" t="s">
        <v>31</v>
      </c>
    </row>
    <row r="51" spans="1:4">
      <c r="A51" s="35"/>
      <c r="B51" s="38" t="s">
        <v>2</v>
      </c>
      <c r="C51" s="39"/>
      <c r="D51" s="40"/>
    </row>
    <row r="52" spans="1:4">
      <c r="A52" s="35"/>
      <c r="B52" s="5" t="s">
        <v>3</v>
      </c>
      <c r="C52" s="30" t="s">
        <v>4</v>
      </c>
      <c r="D52" s="31"/>
    </row>
    <row r="53" spans="1:4">
      <c r="A53" s="35"/>
      <c r="B53" s="6" t="s">
        <v>17</v>
      </c>
      <c r="C53" s="32" t="s">
        <v>18</v>
      </c>
      <c r="D53" s="33"/>
    </row>
    <row r="54" spans="1:4">
      <c r="A54" s="35"/>
      <c r="B54" s="38" t="s">
        <v>7</v>
      </c>
      <c r="C54" s="39"/>
      <c r="D54" s="40"/>
    </row>
    <row r="55" spans="1:4">
      <c r="A55" s="35"/>
      <c r="B55" s="5" t="s">
        <v>8</v>
      </c>
      <c r="C55" s="30" t="s">
        <v>4</v>
      </c>
      <c r="D55" s="31"/>
    </row>
    <row r="56" spans="1:4">
      <c r="A56" s="35"/>
      <c r="B56" s="6" t="s">
        <v>9</v>
      </c>
      <c r="C56" s="32" t="s">
        <v>10</v>
      </c>
      <c r="D56" s="33"/>
    </row>
    <row r="57" spans="1:4">
      <c r="A57" s="35"/>
      <c r="B57" s="6"/>
      <c r="C57" s="5" t="s">
        <v>11</v>
      </c>
      <c r="D57" s="5" t="s">
        <v>12</v>
      </c>
    </row>
    <row r="58" spans="1:4" ht="165.6">
      <c r="A58" s="35"/>
      <c r="B58" s="6"/>
      <c r="C58" s="7" t="s">
        <v>32</v>
      </c>
      <c r="D58" s="7" t="s">
        <v>33</v>
      </c>
    </row>
    <row r="59" spans="1:4">
      <c r="A59" s="35"/>
      <c r="B59" s="6" t="s">
        <v>14</v>
      </c>
      <c r="C59" s="32" t="s">
        <v>15</v>
      </c>
      <c r="D59" s="33"/>
    </row>
    <row r="60" spans="1:4">
      <c r="A60" s="34"/>
      <c r="B60" s="3" t="s">
        <v>19</v>
      </c>
      <c r="C60" s="2" t="str">
        <f>API!$A$1 &amp; "/asset/device/[DEV_ID]"&amp; API!$A$2</f>
        <v>http://srv/MeshNetAPI/asset/device/[DEV_ID]?apikey=#####</v>
      </c>
      <c r="D60" s="2" t="s">
        <v>34</v>
      </c>
    </row>
    <row r="61" spans="1:4">
      <c r="A61" s="34"/>
      <c r="B61" s="41" t="s">
        <v>2</v>
      </c>
      <c r="C61" s="42"/>
      <c r="D61" s="43"/>
    </row>
    <row r="62" spans="1:4">
      <c r="A62" s="34"/>
      <c r="B62" s="3" t="s">
        <v>3</v>
      </c>
      <c r="C62" s="24" t="s">
        <v>4</v>
      </c>
      <c r="D62" s="25"/>
    </row>
    <row r="63" spans="1:4">
      <c r="A63" s="34"/>
      <c r="B63" s="2" t="s">
        <v>5</v>
      </c>
      <c r="C63" s="36" t="s">
        <v>35</v>
      </c>
      <c r="D63" s="37"/>
    </row>
    <row r="64" spans="1:4">
      <c r="A64" s="34"/>
      <c r="B64" s="41" t="s">
        <v>7</v>
      </c>
      <c r="C64" s="42"/>
      <c r="D64" s="43"/>
    </row>
    <row r="65" spans="1:4">
      <c r="A65" s="34"/>
      <c r="B65" s="3" t="s">
        <v>8</v>
      </c>
      <c r="C65" s="24" t="s">
        <v>4</v>
      </c>
      <c r="D65" s="25"/>
    </row>
    <row r="66" spans="1:4">
      <c r="A66" s="34"/>
      <c r="B66" s="2" t="s">
        <v>9</v>
      </c>
      <c r="C66" s="36" t="s">
        <v>10</v>
      </c>
      <c r="D66" s="37"/>
    </row>
    <row r="67" spans="1:4">
      <c r="A67" s="34"/>
      <c r="B67" s="2"/>
      <c r="C67" s="3" t="s">
        <v>11</v>
      </c>
      <c r="D67" s="3" t="s">
        <v>12</v>
      </c>
    </row>
    <row r="68" spans="1:4" ht="165.6">
      <c r="A68" s="34"/>
      <c r="B68" s="2"/>
      <c r="C68" s="4" t="s">
        <v>32</v>
      </c>
      <c r="D68" s="4" t="s">
        <v>33</v>
      </c>
    </row>
    <row r="69" spans="1:4">
      <c r="A69" s="34"/>
      <c r="B69" s="2" t="s">
        <v>14</v>
      </c>
      <c r="C69" s="36" t="s">
        <v>15</v>
      </c>
      <c r="D69" s="37"/>
    </row>
  </sheetData>
  <mergeCells count="55">
    <mergeCell ref="C69:D69"/>
    <mergeCell ref="A1:A10"/>
    <mergeCell ref="A11:A19"/>
    <mergeCell ref="A20:A29"/>
    <mergeCell ref="A30:A39"/>
    <mergeCell ref="A40:A49"/>
    <mergeCell ref="A50:A59"/>
    <mergeCell ref="A60:A69"/>
    <mergeCell ref="B61:D61"/>
    <mergeCell ref="C62:D62"/>
    <mergeCell ref="C63:D63"/>
    <mergeCell ref="B64:D64"/>
    <mergeCell ref="C65:D65"/>
    <mergeCell ref="C66:D66"/>
    <mergeCell ref="C52:D52"/>
    <mergeCell ref="B54:D54"/>
    <mergeCell ref="C55:D55"/>
    <mergeCell ref="C56:D56"/>
    <mergeCell ref="C59:D59"/>
    <mergeCell ref="C53:D53"/>
    <mergeCell ref="C42:D42"/>
    <mergeCell ref="B44:D44"/>
    <mergeCell ref="C45:D45"/>
    <mergeCell ref="C46:D46"/>
    <mergeCell ref="C49:D49"/>
    <mergeCell ref="B51:D51"/>
    <mergeCell ref="C43:D43"/>
    <mergeCell ref="B34:D34"/>
    <mergeCell ref="C35:D35"/>
    <mergeCell ref="C36:D36"/>
    <mergeCell ref="C39:D39"/>
    <mergeCell ref="B41:D41"/>
    <mergeCell ref="C26:D26"/>
    <mergeCell ref="C29:D29"/>
    <mergeCell ref="C22:D22"/>
    <mergeCell ref="B31:D31"/>
    <mergeCell ref="C33:D33"/>
    <mergeCell ref="C32:D32"/>
    <mergeCell ref="C25:D25"/>
    <mergeCell ref="C16:D16"/>
    <mergeCell ref="C19:D19"/>
    <mergeCell ref="B21:D21"/>
    <mergeCell ref="C23:D23"/>
    <mergeCell ref="B24:D24"/>
    <mergeCell ref="C10:D10"/>
    <mergeCell ref="B12:D12"/>
    <mergeCell ref="C13:D13"/>
    <mergeCell ref="B14:D14"/>
    <mergeCell ref="C15:D15"/>
    <mergeCell ref="C7:D7"/>
    <mergeCell ref="C6:D6"/>
    <mergeCell ref="B2:D2"/>
    <mergeCell ref="C3:D3"/>
    <mergeCell ref="C4:D4"/>
    <mergeCell ref="B5:D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selection activeCell="B47" sqref="B47:D47"/>
    </sheetView>
  </sheetViews>
  <sheetFormatPr defaultRowHeight="13.8"/>
  <cols>
    <col min="2" max="2" width="7.109375" bestFit="1" customWidth="1"/>
    <col min="3" max="3" width="59.109375" bestFit="1" customWidth="1"/>
    <col min="4" max="4" width="66.33203125" bestFit="1" customWidth="1"/>
  </cols>
  <sheetData>
    <row r="1" spans="1:4">
      <c r="A1" s="34"/>
      <c r="B1" s="3" t="s">
        <v>36</v>
      </c>
      <c r="C1" s="2" t="str">
        <f>API!$A$1 &amp; "/devices/config/[DEV_ID]"&amp; API!$A$2</f>
        <v>http://srv/MeshNetAPI/devices/config/[DEV_ID]?apikey=#####</v>
      </c>
      <c r="D1" s="2" t="s">
        <v>37</v>
      </c>
    </row>
    <row r="2" spans="1:4">
      <c r="A2" s="34"/>
      <c r="B2" s="51" t="s">
        <v>38</v>
      </c>
      <c r="C2" s="52"/>
      <c r="D2" s="53"/>
    </row>
    <row r="3" spans="1:4">
      <c r="A3" s="34"/>
      <c r="B3" s="41" t="s">
        <v>2</v>
      </c>
      <c r="C3" s="42"/>
      <c r="D3" s="43"/>
    </row>
    <row r="4" spans="1:4">
      <c r="A4" s="34"/>
      <c r="B4" s="3" t="s">
        <v>3</v>
      </c>
      <c r="C4" s="24" t="s">
        <v>4</v>
      </c>
      <c r="D4" s="25"/>
    </row>
    <row r="5" spans="1:4">
      <c r="A5" s="34"/>
      <c r="B5" s="2" t="s">
        <v>5</v>
      </c>
      <c r="C5" s="36" t="s">
        <v>6</v>
      </c>
      <c r="D5" s="37"/>
    </row>
    <row r="6" spans="1:4">
      <c r="A6" s="34"/>
      <c r="B6" s="41" t="s">
        <v>7</v>
      </c>
      <c r="C6" s="42"/>
      <c r="D6" s="43"/>
    </row>
    <row r="7" spans="1:4">
      <c r="A7" s="34"/>
      <c r="B7" s="3" t="s">
        <v>8</v>
      </c>
      <c r="C7" s="24" t="s">
        <v>4</v>
      </c>
      <c r="D7" s="25"/>
    </row>
    <row r="8" spans="1:4">
      <c r="A8" s="34"/>
      <c r="B8" s="2" t="s">
        <v>9</v>
      </c>
      <c r="C8" s="36" t="s">
        <v>10</v>
      </c>
      <c r="D8" s="37"/>
    </row>
    <row r="9" spans="1:4">
      <c r="A9" s="34"/>
      <c r="B9" s="2"/>
      <c r="C9" s="3" t="s">
        <v>11</v>
      </c>
      <c r="D9" s="3" t="s">
        <v>12</v>
      </c>
    </row>
    <row r="10" spans="1:4">
      <c r="A10" s="34"/>
      <c r="B10" s="2"/>
      <c r="C10" s="4" t="s">
        <v>21</v>
      </c>
      <c r="D10" s="4" t="s">
        <v>21</v>
      </c>
    </row>
    <row r="11" spans="1:4">
      <c r="A11" s="34"/>
      <c r="B11" s="2" t="s">
        <v>14</v>
      </c>
      <c r="C11" s="36" t="s">
        <v>15</v>
      </c>
      <c r="D11" s="37"/>
    </row>
    <row r="12" spans="1:4">
      <c r="A12" s="35"/>
      <c r="B12" s="5" t="s">
        <v>36</v>
      </c>
      <c r="C12" s="6" t="str">
        <f>API!$A$1 &amp; "/devices/status/[DEV_ID]"&amp; API!$A$2</f>
        <v>http://srv/MeshNetAPI/devices/status/[DEV_ID]?apikey=#####</v>
      </c>
      <c r="D12" s="6" t="s">
        <v>39</v>
      </c>
    </row>
    <row r="13" spans="1:4">
      <c r="A13" s="35"/>
      <c r="B13" s="54" t="s">
        <v>40</v>
      </c>
      <c r="C13" s="55"/>
      <c r="D13" s="56"/>
    </row>
    <row r="14" spans="1:4">
      <c r="A14" s="35"/>
      <c r="B14" s="38" t="s">
        <v>2</v>
      </c>
      <c r="C14" s="39"/>
      <c r="D14" s="40"/>
    </row>
    <row r="15" spans="1:4">
      <c r="A15" s="35"/>
      <c r="B15" s="5" t="s">
        <v>3</v>
      </c>
      <c r="C15" s="30" t="s">
        <v>4</v>
      </c>
      <c r="D15" s="31"/>
    </row>
    <row r="16" spans="1:4">
      <c r="A16" s="35"/>
      <c r="B16" s="6" t="s">
        <v>5</v>
      </c>
      <c r="C16" s="32" t="s">
        <v>6</v>
      </c>
      <c r="D16" s="33"/>
    </row>
    <row r="17" spans="1:4">
      <c r="A17" s="35"/>
      <c r="B17" s="38" t="s">
        <v>7</v>
      </c>
      <c r="C17" s="39"/>
      <c r="D17" s="40"/>
    </row>
    <row r="18" spans="1:4">
      <c r="A18" s="35"/>
      <c r="B18" s="5" t="s">
        <v>8</v>
      </c>
      <c r="C18" s="30" t="s">
        <v>4</v>
      </c>
      <c r="D18" s="31"/>
    </row>
    <row r="19" spans="1:4">
      <c r="A19" s="35"/>
      <c r="B19" s="6" t="s">
        <v>9</v>
      </c>
      <c r="C19" s="32" t="s">
        <v>10</v>
      </c>
      <c r="D19" s="33"/>
    </row>
    <row r="20" spans="1:4">
      <c r="A20" s="35"/>
      <c r="B20" s="6"/>
      <c r="C20" s="5" t="s">
        <v>11</v>
      </c>
      <c r="D20" s="5" t="s">
        <v>12</v>
      </c>
    </row>
    <row r="21" spans="1:4">
      <c r="A21" s="35"/>
      <c r="B21" s="6"/>
      <c r="C21" s="7" t="s">
        <v>21</v>
      </c>
      <c r="D21" s="7" t="s">
        <v>21</v>
      </c>
    </row>
    <row r="22" spans="1:4">
      <c r="A22" s="35"/>
      <c r="B22" s="6" t="s">
        <v>14</v>
      </c>
      <c r="C22" s="32" t="s">
        <v>15</v>
      </c>
      <c r="D22" s="33"/>
    </row>
    <row r="23" spans="1:4">
      <c r="A23" s="34"/>
      <c r="B23" s="3" t="s">
        <v>36</v>
      </c>
      <c r="C23" s="2" t="str">
        <f>API!$A$1 &amp; "/devices/restart/[DEV_ID]"&amp; API!$A$2</f>
        <v>http://srv/MeshNetAPI/devices/restart/[DEV_ID]?apikey=#####</v>
      </c>
      <c r="D23" s="2" t="s">
        <v>41</v>
      </c>
    </row>
    <row r="24" spans="1:4">
      <c r="A24" s="34"/>
      <c r="B24" s="51" t="s">
        <v>42</v>
      </c>
      <c r="C24" s="52"/>
      <c r="D24" s="53"/>
    </row>
    <row r="25" spans="1:4">
      <c r="A25" s="34"/>
      <c r="B25" s="41" t="s">
        <v>2</v>
      </c>
      <c r="C25" s="42"/>
      <c r="D25" s="43"/>
    </row>
    <row r="26" spans="1:4">
      <c r="A26" s="34"/>
      <c r="B26" s="3" t="s">
        <v>3</v>
      </c>
      <c r="C26" s="24" t="s">
        <v>4</v>
      </c>
      <c r="D26" s="25"/>
    </row>
    <row r="27" spans="1:4">
      <c r="A27" s="34"/>
      <c r="B27" s="2" t="s">
        <v>5</v>
      </c>
      <c r="C27" s="36" t="s">
        <v>6</v>
      </c>
      <c r="D27" s="37"/>
    </row>
    <row r="28" spans="1:4">
      <c r="A28" s="34"/>
      <c r="B28" s="41" t="s">
        <v>7</v>
      </c>
      <c r="C28" s="42"/>
      <c r="D28" s="43"/>
    </row>
    <row r="29" spans="1:4">
      <c r="A29" s="34"/>
      <c r="B29" s="3" t="s">
        <v>8</v>
      </c>
      <c r="C29" s="24" t="s">
        <v>4</v>
      </c>
      <c r="D29" s="25"/>
    </row>
    <row r="30" spans="1:4">
      <c r="A30" s="34"/>
      <c r="B30" s="2" t="s">
        <v>9</v>
      </c>
      <c r="C30" s="36" t="s">
        <v>10</v>
      </c>
      <c r="D30" s="37"/>
    </row>
    <row r="31" spans="1:4">
      <c r="A31" s="34"/>
      <c r="B31" s="2"/>
      <c r="C31" s="3" t="s">
        <v>11</v>
      </c>
      <c r="D31" s="3" t="s">
        <v>12</v>
      </c>
    </row>
    <row r="32" spans="1:4">
      <c r="A32" s="34"/>
      <c r="B32" s="2"/>
      <c r="C32" s="4" t="s">
        <v>21</v>
      </c>
      <c r="D32" s="4" t="s">
        <v>21</v>
      </c>
    </row>
    <row r="33" spans="1:4">
      <c r="A33" s="34"/>
      <c r="B33" s="2" t="s">
        <v>14</v>
      </c>
      <c r="C33" s="36" t="s">
        <v>15</v>
      </c>
      <c r="D33" s="37"/>
    </row>
    <row r="34" spans="1:4">
      <c r="A34" s="35"/>
      <c r="B34" s="5" t="s">
        <v>36</v>
      </c>
      <c r="C34" s="6" t="str">
        <f>API!$A$1 &amp; "/devices/gpio/[DEV_ID]/[MASK]"&amp; API!$A$2</f>
        <v>http://srv/MeshNetAPI/devices/gpio/[DEV_ID]/[MASK]?apikey=#####</v>
      </c>
      <c r="D34" s="6" t="s">
        <v>43</v>
      </c>
    </row>
    <row r="35" spans="1:4">
      <c r="A35" s="35"/>
      <c r="B35" s="54" t="s">
        <v>44</v>
      </c>
      <c r="C35" s="55"/>
      <c r="D35" s="56"/>
    </row>
    <row r="36" spans="1:4">
      <c r="A36" s="35"/>
      <c r="B36" s="38" t="s">
        <v>2</v>
      </c>
      <c r="C36" s="39"/>
      <c r="D36" s="40"/>
    </row>
    <row r="37" spans="1:4">
      <c r="A37" s="35"/>
      <c r="B37" s="5" t="s">
        <v>3</v>
      </c>
      <c r="C37" s="30" t="s">
        <v>4</v>
      </c>
      <c r="D37" s="31"/>
    </row>
    <row r="38" spans="1:4">
      <c r="A38" s="35"/>
      <c r="B38" s="6" t="s">
        <v>5</v>
      </c>
      <c r="C38" s="32" t="s">
        <v>6</v>
      </c>
      <c r="D38" s="33"/>
    </row>
    <row r="39" spans="1:4">
      <c r="A39" s="35"/>
      <c r="B39" s="6" t="s">
        <v>45</v>
      </c>
      <c r="C39" s="57" t="s">
        <v>46</v>
      </c>
      <c r="D39" s="58"/>
    </row>
    <row r="40" spans="1:4">
      <c r="A40" s="35"/>
      <c r="B40" s="38" t="s">
        <v>7</v>
      </c>
      <c r="C40" s="39"/>
      <c r="D40" s="40"/>
    </row>
    <row r="41" spans="1:4">
      <c r="A41" s="35"/>
      <c r="B41" s="5" t="s">
        <v>8</v>
      </c>
      <c r="C41" s="30" t="s">
        <v>4</v>
      </c>
      <c r="D41" s="31"/>
    </row>
    <row r="42" spans="1:4">
      <c r="A42" s="35"/>
      <c r="B42" s="6" t="s">
        <v>9</v>
      </c>
      <c r="C42" s="32" t="s">
        <v>10</v>
      </c>
      <c r="D42" s="33"/>
    </row>
    <row r="43" spans="1:4">
      <c r="A43" s="35"/>
      <c r="B43" s="6"/>
      <c r="C43" s="5" t="s">
        <v>11</v>
      </c>
      <c r="D43" s="5" t="s">
        <v>12</v>
      </c>
    </row>
    <row r="44" spans="1:4">
      <c r="A44" s="35"/>
      <c r="B44" s="6"/>
      <c r="C44" s="7" t="s">
        <v>21</v>
      </c>
      <c r="D44" s="7" t="s">
        <v>21</v>
      </c>
    </row>
    <row r="45" spans="1:4">
      <c r="A45" s="35"/>
      <c r="B45" s="6" t="s">
        <v>14</v>
      </c>
      <c r="C45" s="32" t="s">
        <v>15</v>
      </c>
      <c r="D45" s="33"/>
    </row>
    <row r="46" spans="1:4">
      <c r="A46" s="34"/>
      <c r="B46" s="3" t="s">
        <v>36</v>
      </c>
      <c r="C46" s="2" t="str">
        <f>API!$A$1 &amp; "/devices/rt/[DEV_ID]"&amp; API!$A$2</f>
        <v>http://srv/MeshNetAPI/devices/rt/[DEV_ID]?apikey=#####</v>
      </c>
      <c r="D46" s="2" t="s">
        <v>47</v>
      </c>
    </row>
    <row r="47" spans="1:4">
      <c r="A47" s="34"/>
      <c r="B47" s="51" t="s">
        <v>48</v>
      </c>
      <c r="C47" s="52"/>
      <c r="D47" s="53"/>
    </row>
    <row r="48" spans="1:4">
      <c r="A48" s="34"/>
      <c r="B48" s="41" t="s">
        <v>2</v>
      </c>
      <c r="C48" s="42"/>
      <c r="D48" s="43"/>
    </row>
    <row r="49" spans="1:4">
      <c r="A49" s="34"/>
      <c r="B49" s="3" t="s">
        <v>3</v>
      </c>
      <c r="C49" s="24" t="s">
        <v>4</v>
      </c>
      <c r="D49" s="25"/>
    </row>
    <row r="50" spans="1:4">
      <c r="A50" s="34"/>
      <c r="B50" s="2" t="s">
        <v>5</v>
      </c>
      <c r="C50" s="36" t="s">
        <v>6</v>
      </c>
      <c r="D50" s="37"/>
    </row>
    <row r="51" spans="1:4">
      <c r="A51" s="34"/>
      <c r="B51" s="41" t="s">
        <v>7</v>
      </c>
      <c r="C51" s="42"/>
      <c r="D51" s="43"/>
    </row>
    <row r="52" spans="1:4">
      <c r="A52" s="34"/>
      <c r="B52" s="3" t="s">
        <v>8</v>
      </c>
      <c r="C52" s="24" t="s">
        <v>4</v>
      </c>
      <c r="D52" s="25"/>
    </row>
    <row r="53" spans="1:4">
      <c r="A53" s="34"/>
      <c r="B53" s="2" t="s">
        <v>9</v>
      </c>
      <c r="C53" s="36" t="s">
        <v>10</v>
      </c>
      <c r="D53" s="37"/>
    </row>
    <row r="54" spans="1:4">
      <c r="A54" s="34"/>
      <c r="B54" s="2"/>
      <c r="C54" s="3" t="s">
        <v>11</v>
      </c>
      <c r="D54" s="3" t="s">
        <v>12</v>
      </c>
    </row>
    <row r="55" spans="1:4">
      <c r="A55" s="34"/>
      <c r="B55" s="2"/>
      <c r="C55" s="4" t="s">
        <v>21</v>
      </c>
      <c r="D55" s="4" t="s">
        <v>21</v>
      </c>
    </row>
    <row r="56" spans="1:4">
      <c r="A56" s="34"/>
      <c r="B56" s="2" t="s">
        <v>14</v>
      </c>
      <c r="C56" s="36" t="s">
        <v>15</v>
      </c>
      <c r="D56" s="37"/>
    </row>
  </sheetData>
  <mergeCells count="46">
    <mergeCell ref="A12:A22"/>
    <mergeCell ref="A23:A33"/>
    <mergeCell ref="A34:A45"/>
    <mergeCell ref="A46:A56"/>
    <mergeCell ref="C49:D49"/>
    <mergeCell ref="C50:D50"/>
    <mergeCell ref="B51:D51"/>
    <mergeCell ref="C52:D52"/>
    <mergeCell ref="C53:D53"/>
    <mergeCell ref="C56:D56"/>
    <mergeCell ref="C41:D41"/>
    <mergeCell ref="C42:D42"/>
    <mergeCell ref="C45:D45"/>
    <mergeCell ref="C39:D39"/>
    <mergeCell ref="B47:D47"/>
    <mergeCell ref="B48:D48"/>
    <mergeCell ref="C19:D19"/>
    <mergeCell ref="C22:D22"/>
    <mergeCell ref="B40:D40"/>
    <mergeCell ref="B25:D25"/>
    <mergeCell ref="C26:D26"/>
    <mergeCell ref="C27:D27"/>
    <mergeCell ref="B28:D28"/>
    <mergeCell ref="C29:D29"/>
    <mergeCell ref="C30:D30"/>
    <mergeCell ref="C33:D33"/>
    <mergeCell ref="B35:D35"/>
    <mergeCell ref="B36:D36"/>
    <mergeCell ref="C37:D37"/>
    <mergeCell ref="C38:D38"/>
    <mergeCell ref="A1:A11"/>
    <mergeCell ref="B24:D24"/>
    <mergeCell ref="C8:D8"/>
    <mergeCell ref="C11:D11"/>
    <mergeCell ref="B2:D2"/>
    <mergeCell ref="B13:D13"/>
    <mergeCell ref="B14:D14"/>
    <mergeCell ref="C15:D15"/>
    <mergeCell ref="B3:D3"/>
    <mergeCell ref="C4:D4"/>
    <mergeCell ref="C5:D5"/>
    <mergeCell ref="B6:D6"/>
    <mergeCell ref="C7:D7"/>
    <mergeCell ref="C16:D16"/>
    <mergeCell ref="B17:D17"/>
    <mergeCell ref="C18:D18"/>
  </mergeCells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H17" sqref="H17"/>
    </sheetView>
  </sheetViews>
  <sheetFormatPr defaultRowHeight="13.8"/>
  <cols>
    <col min="2" max="2" width="8.6640625" bestFit="1" customWidth="1"/>
    <col min="3" max="3" width="53.6640625" bestFit="1" customWidth="1"/>
    <col min="4" max="4" width="35.33203125" bestFit="1" customWidth="1"/>
  </cols>
  <sheetData>
    <row r="1" spans="1:4">
      <c r="A1" s="34"/>
      <c r="B1" s="3" t="s">
        <v>49</v>
      </c>
      <c r="C1" s="2" t="str">
        <f>API!$A$1 &amp; "/devices/config/[DEV_ID]"&amp; API!$A$2</f>
        <v>http://srv/MeshNetAPI/devices/config/[DEV_ID]?apikey=#####</v>
      </c>
      <c r="D1" s="2" t="s">
        <v>50</v>
      </c>
    </row>
    <row r="2" spans="1:4">
      <c r="A2" s="34"/>
      <c r="B2" s="41" t="s">
        <v>2</v>
      </c>
      <c r="C2" s="42"/>
      <c r="D2" s="43"/>
    </row>
    <row r="3" spans="1:4">
      <c r="A3" s="34"/>
      <c r="B3" s="3" t="s">
        <v>3</v>
      </c>
      <c r="C3" s="24" t="s">
        <v>4</v>
      </c>
      <c r="D3" s="25"/>
    </row>
    <row r="4" spans="1:4">
      <c r="A4" s="34"/>
      <c r="B4" s="2" t="s">
        <v>5</v>
      </c>
      <c r="C4" s="36" t="s">
        <v>6</v>
      </c>
      <c r="D4" s="37"/>
    </row>
    <row r="5" spans="1:4">
      <c r="A5" s="34"/>
      <c r="B5" s="41" t="s">
        <v>7</v>
      </c>
      <c r="C5" s="42"/>
      <c r="D5" s="43"/>
    </row>
    <row r="6" spans="1:4">
      <c r="A6" s="34"/>
      <c r="B6" s="3" t="s">
        <v>8</v>
      </c>
      <c r="C6" s="24" t="s">
        <v>4</v>
      </c>
      <c r="D6" s="25"/>
    </row>
    <row r="7" spans="1:4">
      <c r="A7" s="34"/>
      <c r="B7" s="2" t="s">
        <v>9</v>
      </c>
      <c r="C7" s="36" t="s">
        <v>10</v>
      </c>
      <c r="D7" s="37"/>
    </row>
    <row r="8" spans="1:4">
      <c r="A8" s="34"/>
      <c r="B8" s="2"/>
      <c r="C8" s="3" t="s">
        <v>11</v>
      </c>
      <c r="D8" s="3" t="s">
        <v>12</v>
      </c>
    </row>
    <row r="9" spans="1:4">
      <c r="A9" s="34"/>
      <c r="B9" s="2"/>
      <c r="C9" s="4" t="s">
        <v>21</v>
      </c>
      <c r="D9" s="4" t="s">
        <v>21</v>
      </c>
    </row>
    <row r="10" spans="1:4">
      <c r="A10" s="34"/>
      <c r="B10" s="2" t="s">
        <v>14</v>
      </c>
      <c r="C10" s="36" t="s">
        <v>15</v>
      </c>
      <c r="D10" s="37"/>
    </row>
    <row r="11" spans="1:4">
      <c r="A11" s="35"/>
      <c r="B11" s="5" t="s">
        <v>49</v>
      </c>
      <c r="C11" s="6" t="str">
        <f>API!$A$1 &amp; "/asset/[ASSET_ID]"&amp; API!$A$2</f>
        <v>http://srv/MeshNetAPI/asset/[ASSET_ID]?apikey=#####</v>
      </c>
      <c r="D11" s="6" t="s">
        <v>51</v>
      </c>
    </row>
    <row r="12" spans="1:4">
      <c r="A12" s="35"/>
      <c r="B12" s="38" t="s">
        <v>2</v>
      </c>
      <c r="C12" s="39"/>
      <c r="D12" s="40"/>
    </row>
    <row r="13" spans="1:4">
      <c r="A13" s="35"/>
      <c r="B13" s="5" t="s">
        <v>3</v>
      </c>
      <c r="C13" s="30" t="s">
        <v>4</v>
      </c>
      <c r="D13" s="31"/>
    </row>
    <row r="14" spans="1:4">
      <c r="A14" s="35"/>
      <c r="B14" s="6" t="s">
        <v>17</v>
      </c>
      <c r="C14" s="32" t="s">
        <v>18</v>
      </c>
      <c r="D14" s="33"/>
    </row>
    <row r="15" spans="1:4">
      <c r="A15" s="35"/>
      <c r="B15" s="38" t="s">
        <v>7</v>
      </c>
      <c r="C15" s="39"/>
      <c r="D15" s="40"/>
    </row>
    <row r="16" spans="1:4">
      <c r="A16" s="35"/>
      <c r="B16" s="5" t="s">
        <v>8</v>
      </c>
      <c r="C16" s="30" t="s">
        <v>4</v>
      </c>
      <c r="D16" s="31"/>
    </row>
    <row r="17" spans="1:4">
      <c r="A17" s="35"/>
      <c r="B17" s="6" t="s">
        <v>9</v>
      </c>
      <c r="C17" s="32" t="s">
        <v>10</v>
      </c>
      <c r="D17" s="33"/>
    </row>
    <row r="18" spans="1:4">
      <c r="A18" s="35"/>
      <c r="B18" s="6"/>
      <c r="C18" s="5" t="s">
        <v>11</v>
      </c>
      <c r="D18" s="5" t="s">
        <v>12</v>
      </c>
    </row>
    <row r="19" spans="1:4">
      <c r="A19" s="35"/>
      <c r="B19" s="6"/>
      <c r="C19" s="7" t="s">
        <v>21</v>
      </c>
      <c r="D19" s="7" t="s">
        <v>21</v>
      </c>
    </row>
    <row r="20" spans="1:4">
      <c r="A20" s="35"/>
      <c r="B20" s="6" t="s">
        <v>14</v>
      </c>
      <c r="C20" s="32" t="s">
        <v>15</v>
      </c>
      <c r="D20" s="33"/>
    </row>
  </sheetData>
  <mergeCells count="16">
    <mergeCell ref="C16:D16"/>
    <mergeCell ref="C17:D17"/>
    <mergeCell ref="C20:D20"/>
    <mergeCell ref="A1:A10"/>
    <mergeCell ref="A11:A20"/>
    <mergeCell ref="C7:D7"/>
    <mergeCell ref="C10:D10"/>
    <mergeCell ref="B12:D12"/>
    <mergeCell ref="C13:D13"/>
    <mergeCell ref="C14:D14"/>
    <mergeCell ref="B15:D15"/>
    <mergeCell ref="B2:D2"/>
    <mergeCell ref="C3:D3"/>
    <mergeCell ref="C4:D4"/>
    <mergeCell ref="B5:D5"/>
    <mergeCell ref="C6:D6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"/>
  <sheetViews>
    <sheetView workbookViewId="0">
      <selection activeCell="F11" sqref="F11"/>
    </sheetView>
  </sheetViews>
  <sheetFormatPr defaultRowHeight="13.8"/>
  <cols>
    <col min="2" max="2" width="15.6640625" bestFit="1" customWidth="1"/>
    <col min="3" max="3" width="97" bestFit="1" customWidth="1"/>
    <col min="4" max="4" width="70" bestFit="1" customWidth="1"/>
  </cols>
  <sheetData>
    <row r="1" spans="1:4">
      <c r="A1" s="59">
        <v>3</v>
      </c>
      <c r="B1" s="3" t="s">
        <v>19</v>
      </c>
      <c r="C1" s="2" t="str">
        <f>API!$A$1 &amp; "/tracking/point/[GROUP_ID]/[DEV_ID]"&amp; API!$A$2</f>
        <v>http://srv/MeshNetAPI/tracking/point/[GROUP_ID]/[DEV_ID]?apikey=#####</v>
      </c>
      <c r="D1" s="2" t="s">
        <v>52</v>
      </c>
    </row>
    <row r="2" spans="1:4">
      <c r="A2" s="59"/>
      <c r="B2" s="41" t="s">
        <v>2</v>
      </c>
      <c r="C2" s="42"/>
      <c r="D2" s="43"/>
    </row>
    <row r="3" spans="1:4">
      <c r="A3" s="59"/>
      <c r="B3" s="3" t="s">
        <v>3</v>
      </c>
      <c r="C3" s="24" t="s">
        <v>4</v>
      </c>
      <c r="D3" s="25"/>
    </row>
    <row r="4" spans="1:4">
      <c r="A4" s="59"/>
      <c r="B4" s="2" t="s">
        <v>26</v>
      </c>
      <c r="C4" s="36" t="s">
        <v>27</v>
      </c>
      <c r="D4" s="37"/>
    </row>
    <row r="5" spans="1:4">
      <c r="A5" s="59"/>
      <c r="B5" s="2" t="s">
        <v>5</v>
      </c>
      <c r="C5" s="36" t="s">
        <v>6</v>
      </c>
      <c r="D5" s="37"/>
    </row>
    <row r="6" spans="1:4">
      <c r="A6" s="59"/>
      <c r="B6" s="41" t="s">
        <v>7</v>
      </c>
      <c r="C6" s="42"/>
      <c r="D6" s="43"/>
    </row>
    <row r="7" spans="1:4">
      <c r="A7" s="59"/>
      <c r="B7" s="3" t="s">
        <v>8</v>
      </c>
      <c r="C7" s="24" t="s">
        <v>4</v>
      </c>
      <c r="D7" s="25"/>
    </row>
    <row r="8" spans="1:4">
      <c r="A8" s="59"/>
      <c r="B8" s="2" t="s">
        <v>9</v>
      </c>
      <c r="C8" s="36" t="s">
        <v>10</v>
      </c>
      <c r="D8" s="37"/>
    </row>
    <row r="9" spans="1:4">
      <c r="A9" s="59"/>
      <c r="B9" s="2"/>
      <c r="C9" s="3" t="s">
        <v>11</v>
      </c>
      <c r="D9" s="3" t="s">
        <v>12</v>
      </c>
    </row>
    <row r="10" spans="1:4" ht="123.75" customHeight="1">
      <c r="A10" s="59"/>
      <c r="B10" s="2"/>
      <c r="C10" s="4" t="s">
        <v>53</v>
      </c>
      <c r="D10" s="4" t="s">
        <v>54</v>
      </c>
    </row>
    <row r="11" spans="1:4">
      <c r="A11" s="59"/>
      <c r="B11" s="2" t="s">
        <v>14</v>
      </c>
      <c r="C11" s="36" t="s">
        <v>15</v>
      </c>
      <c r="D11" s="37"/>
    </row>
    <row r="12" spans="1:4">
      <c r="A12" s="61">
        <v>2</v>
      </c>
      <c r="B12" s="5" t="s">
        <v>19</v>
      </c>
      <c r="C12" s="6" t="str">
        <f>API!$A$1 &amp; "/tracking/points/[GROUP_ID]/"&amp; API!$A$2</f>
        <v>http://srv/MeshNetAPI/tracking/points/[GROUP_ID]/?apikey=#####</v>
      </c>
      <c r="D12" s="6" t="s">
        <v>55</v>
      </c>
    </row>
    <row r="13" spans="1:4">
      <c r="A13" s="61"/>
      <c r="B13" s="30" t="s">
        <v>2</v>
      </c>
      <c r="C13" s="60"/>
      <c r="D13" s="31"/>
    </row>
    <row r="14" spans="1:4">
      <c r="A14" s="61"/>
      <c r="B14" s="5" t="s">
        <v>3</v>
      </c>
      <c r="C14" s="30" t="s">
        <v>4</v>
      </c>
      <c r="D14" s="31"/>
    </row>
    <row r="15" spans="1:4">
      <c r="A15" s="61"/>
      <c r="B15" s="6" t="s">
        <v>26</v>
      </c>
      <c r="C15" s="32" t="s">
        <v>27</v>
      </c>
      <c r="D15" s="33"/>
    </row>
    <row r="16" spans="1:4">
      <c r="A16" s="61"/>
      <c r="B16" s="30" t="s">
        <v>7</v>
      </c>
      <c r="C16" s="60"/>
      <c r="D16" s="31"/>
    </row>
    <row r="17" spans="1:4">
      <c r="A17" s="61"/>
      <c r="B17" s="5" t="s">
        <v>8</v>
      </c>
      <c r="C17" s="30" t="s">
        <v>4</v>
      </c>
      <c r="D17" s="31"/>
    </row>
    <row r="18" spans="1:4">
      <c r="A18" s="61"/>
      <c r="B18" s="6" t="s">
        <v>9</v>
      </c>
      <c r="C18" s="32" t="s">
        <v>10</v>
      </c>
      <c r="D18" s="33"/>
    </row>
    <row r="19" spans="1:4">
      <c r="A19" s="61"/>
      <c r="B19" s="6"/>
      <c r="C19" s="5" t="s">
        <v>11</v>
      </c>
      <c r="D19" s="5" t="s">
        <v>12</v>
      </c>
    </row>
    <row r="20" spans="1:4" ht="124.2">
      <c r="A20" s="61"/>
      <c r="B20" s="6"/>
      <c r="C20" s="7" t="s">
        <v>56</v>
      </c>
      <c r="D20" s="7" t="s">
        <v>57</v>
      </c>
    </row>
    <row r="21" spans="1:4">
      <c r="A21" s="61"/>
      <c r="B21" s="6" t="s">
        <v>14</v>
      </c>
      <c r="C21" s="32" t="s">
        <v>15</v>
      </c>
      <c r="D21" s="33"/>
    </row>
    <row r="22" spans="1:4">
      <c r="A22" s="59">
        <v>5</v>
      </c>
      <c r="B22" s="3" t="s">
        <v>19</v>
      </c>
      <c r="C22" s="2" t="str">
        <f>API!$A$1 &amp; "/historic/point/[GROUP_ID]/[DEV_ID]/[START_DATETIME]/[END_DATETIME]"&amp; API!$A$2</f>
        <v>http://srv/MeshNetAPI/historic/point/[GROUP_ID]/[DEV_ID]/[START_DATETIME]/[END_DATETIME]?apikey=#####</v>
      </c>
      <c r="D22" s="2" t="s">
        <v>58</v>
      </c>
    </row>
    <row r="23" spans="1:4">
      <c r="A23" s="59"/>
      <c r="B23" s="24" t="s">
        <v>2</v>
      </c>
      <c r="C23" s="62"/>
      <c r="D23" s="25"/>
    </row>
    <row r="24" spans="1:4">
      <c r="A24" s="59"/>
      <c r="B24" s="3" t="s">
        <v>3</v>
      </c>
      <c r="C24" s="24" t="s">
        <v>4</v>
      </c>
      <c r="D24" s="25"/>
    </row>
    <row r="25" spans="1:4">
      <c r="A25" s="59"/>
      <c r="B25" s="2" t="s">
        <v>26</v>
      </c>
      <c r="C25" s="36" t="s">
        <v>27</v>
      </c>
      <c r="D25" s="37"/>
    </row>
    <row r="26" spans="1:4">
      <c r="A26" s="59"/>
      <c r="B26" s="2" t="s">
        <v>5</v>
      </c>
      <c r="C26" s="36" t="s">
        <v>6</v>
      </c>
      <c r="D26" s="37"/>
    </row>
    <row r="27" spans="1:4">
      <c r="A27" s="59"/>
      <c r="B27" s="2" t="s">
        <v>59</v>
      </c>
      <c r="C27" s="2" t="s">
        <v>60</v>
      </c>
      <c r="D27" s="2" t="s">
        <v>61</v>
      </c>
    </row>
    <row r="28" spans="1:4">
      <c r="A28" s="59"/>
      <c r="B28" s="2" t="s">
        <v>62</v>
      </c>
      <c r="C28" s="2" t="s">
        <v>63</v>
      </c>
      <c r="D28" s="2" t="s">
        <v>61</v>
      </c>
    </row>
    <row r="29" spans="1:4">
      <c r="A29" s="59"/>
      <c r="B29" s="24" t="s">
        <v>7</v>
      </c>
      <c r="C29" s="62"/>
      <c r="D29" s="25"/>
    </row>
    <row r="30" spans="1:4">
      <c r="A30" s="59"/>
      <c r="B30" s="3" t="s">
        <v>8</v>
      </c>
      <c r="C30" s="24" t="s">
        <v>4</v>
      </c>
      <c r="D30" s="25"/>
    </row>
    <row r="31" spans="1:4">
      <c r="A31" s="59"/>
      <c r="B31" s="2" t="s">
        <v>9</v>
      </c>
      <c r="C31" s="36" t="s">
        <v>10</v>
      </c>
      <c r="D31" s="37"/>
    </row>
    <row r="32" spans="1:4">
      <c r="A32" s="59"/>
      <c r="B32" s="2"/>
      <c r="C32" s="3" t="s">
        <v>11</v>
      </c>
      <c r="D32" s="3" t="s">
        <v>12</v>
      </c>
    </row>
    <row r="33" spans="1:4" ht="124.2">
      <c r="A33" s="59"/>
      <c r="B33" s="2"/>
      <c r="C33" s="4" t="s">
        <v>64</v>
      </c>
      <c r="D33" s="4" t="s">
        <v>65</v>
      </c>
    </row>
    <row r="34" spans="1:4">
      <c r="A34" s="59"/>
      <c r="B34" s="2" t="s">
        <v>14</v>
      </c>
      <c r="C34" s="36" t="s">
        <v>15</v>
      </c>
      <c r="D34" s="37"/>
    </row>
    <row r="35" spans="1:4">
      <c r="A35" s="61">
        <v>4</v>
      </c>
      <c r="B35" s="5" t="s">
        <v>19</v>
      </c>
      <c r="C35" s="6" t="str">
        <f>API!$A$1 &amp; "/historic/points/[GROUP_ID]/[START_DATETIME]/[END_DATETIME]"&amp; API!$A$2</f>
        <v>http://srv/MeshNetAPI/historic/points/[GROUP_ID]/[START_DATETIME]/[END_DATETIME]?apikey=#####</v>
      </c>
      <c r="D35" s="6" t="s">
        <v>66</v>
      </c>
    </row>
    <row r="36" spans="1:4">
      <c r="A36" s="61"/>
      <c r="B36" s="30" t="s">
        <v>2</v>
      </c>
      <c r="C36" s="60"/>
      <c r="D36" s="31"/>
    </row>
    <row r="37" spans="1:4">
      <c r="A37" s="61"/>
      <c r="B37" s="5" t="s">
        <v>3</v>
      </c>
      <c r="C37" s="30" t="s">
        <v>4</v>
      </c>
      <c r="D37" s="31"/>
    </row>
    <row r="38" spans="1:4">
      <c r="A38" s="61"/>
      <c r="B38" s="6" t="s">
        <v>26</v>
      </c>
      <c r="C38" s="32" t="s">
        <v>27</v>
      </c>
      <c r="D38" s="33"/>
    </row>
    <row r="39" spans="1:4">
      <c r="A39" s="61"/>
      <c r="B39" s="6" t="s">
        <v>59</v>
      </c>
      <c r="C39" s="6" t="s">
        <v>60</v>
      </c>
      <c r="D39" s="6" t="s">
        <v>61</v>
      </c>
    </row>
    <row r="40" spans="1:4">
      <c r="A40" s="61"/>
      <c r="B40" s="6" t="s">
        <v>62</v>
      </c>
      <c r="C40" s="6" t="s">
        <v>63</v>
      </c>
      <c r="D40" s="6" t="s">
        <v>61</v>
      </c>
    </row>
    <row r="41" spans="1:4">
      <c r="A41" s="61"/>
      <c r="B41" s="30" t="s">
        <v>7</v>
      </c>
      <c r="C41" s="60"/>
      <c r="D41" s="31"/>
    </row>
    <row r="42" spans="1:4">
      <c r="A42" s="61"/>
      <c r="B42" s="5" t="s">
        <v>8</v>
      </c>
      <c r="C42" s="30" t="s">
        <v>4</v>
      </c>
      <c r="D42" s="31"/>
    </row>
    <row r="43" spans="1:4">
      <c r="A43" s="61"/>
      <c r="B43" s="6" t="s">
        <v>9</v>
      </c>
      <c r="C43" s="32" t="s">
        <v>10</v>
      </c>
      <c r="D43" s="33"/>
    </row>
    <row r="44" spans="1:4">
      <c r="A44" s="61"/>
      <c r="B44" s="6"/>
      <c r="C44" s="5" t="s">
        <v>11</v>
      </c>
      <c r="D44" s="5" t="s">
        <v>12</v>
      </c>
    </row>
    <row r="45" spans="1:4" ht="124.2">
      <c r="A45" s="61"/>
      <c r="B45" s="6"/>
      <c r="C45" s="7" t="s">
        <v>67</v>
      </c>
      <c r="D45" s="7" t="s">
        <v>65</v>
      </c>
    </row>
    <row r="46" spans="1:4">
      <c r="A46" s="61"/>
      <c r="B46" s="6" t="s">
        <v>14</v>
      </c>
      <c r="C46" s="32" t="s">
        <v>15</v>
      </c>
      <c r="D46" s="33"/>
    </row>
    <row r="47" spans="1:4">
      <c r="A47" s="59">
        <v>10</v>
      </c>
      <c r="B47" s="3" t="s">
        <v>19</v>
      </c>
      <c r="C47" s="2" t="str">
        <f>API!$A$1 &amp; "/assets/anchors/[GROUP_ID]"&amp; API!$A$2</f>
        <v>http://srv/MeshNetAPI/assets/anchors/[GROUP_ID]?apikey=#####</v>
      </c>
      <c r="D47" s="2" t="s">
        <v>68</v>
      </c>
    </row>
    <row r="48" spans="1:4">
      <c r="A48" s="59"/>
      <c r="B48" s="24" t="s">
        <v>2</v>
      </c>
      <c r="C48" s="62"/>
      <c r="D48" s="25"/>
    </row>
    <row r="49" spans="1:4">
      <c r="A49" s="59"/>
      <c r="B49" s="3" t="s">
        <v>3</v>
      </c>
      <c r="C49" s="24" t="s">
        <v>4</v>
      </c>
      <c r="D49" s="25"/>
    </row>
    <row r="50" spans="1:4">
      <c r="A50" s="59"/>
      <c r="B50" s="2" t="s">
        <v>26</v>
      </c>
      <c r="C50" s="36" t="s">
        <v>27</v>
      </c>
      <c r="D50" s="37"/>
    </row>
    <row r="51" spans="1:4">
      <c r="A51" s="59"/>
      <c r="B51" s="2" t="s">
        <v>5</v>
      </c>
      <c r="C51" s="36" t="s">
        <v>6</v>
      </c>
      <c r="D51" s="37"/>
    </row>
    <row r="52" spans="1:4">
      <c r="A52" s="59"/>
      <c r="B52" s="2" t="s">
        <v>59</v>
      </c>
      <c r="C52" s="2" t="s">
        <v>60</v>
      </c>
      <c r="D52" s="2" t="s">
        <v>61</v>
      </c>
    </row>
    <row r="53" spans="1:4">
      <c r="A53" s="59"/>
      <c r="B53" s="2" t="s">
        <v>62</v>
      </c>
      <c r="C53" s="2" t="s">
        <v>63</v>
      </c>
      <c r="D53" s="2" t="s">
        <v>61</v>
      </c>
    </row>
    <row r="54" spans="1:4">
      <c r="A54" s="59"/>
      <c r="B54" s="24" t="s">
        <v>7</v>
      </c>
      <c r="C54" s="62"/>
      <c r="D54" s="25"/>
    </row>
    <row r="55" spans="1:4">
      <c r="A55" s="59"/>
      <c r="B55" s="3" t="s">
        <v>8</v>
      </c>
      <c r="C55" s="24" t="s">
        <v>4</v>
      </c>
      <c r="D55" s="25"/>
    </row>
    <row r="56" spans="1:4">
      <c r="A56" s="59"/>
      <c r="B56" s="2" t="s">
        <v>9</v>
      </c>
      <c r="C56" s="36" t="s">
        <v>10</v>
      </c>
      <c r="D56" s="37"/>
    </row>
    <row r="57" spans="1:4">
      <c r="A57" s="59"/>
      <c r="B57" s="2"/>
      <c r="C57" s="3" t="s">
        <v>11</v>
      </c>
      <c r="D57" s="3" t="s">
        <v>12</v>
      </c>
    </row>
    <row r="58" spans="1:4" ht="82.8">
      <c r="A58" s="59"/>
      <c r="B58" s="2"/>
      <c r="C58" s="4" t="s">
        <v>69</v>
      </c>
      <c r="D58" s="4" t="s">
        <v>70</v>
      </c>
    </row>
    <row r="59" spans="1:4">
      <c r="A59" s="59"/>
      <c r="B59" s="2" t="s">
        <v>14</v>
      </c>
      <c r="C59" s="36" t="s">
        <v>15</v>
      </c>
      <c r="D59" s="37"/>
    </row>
    <row r="60" spans="1:4">
      <c r="A60" s="61">
        <v>7</v>
      </c>
      <c r="B60" s="5" t="s">
        <v>19</v>
      </c>
      <c r="C60" s="6" t="str">
        <f>API!$A$1 &amp; "/groups"&amp; API!$A$2</f>
        <v>http://srv/MeshNetAPI/groups?apikey=#####</v>
      </c>
      <c r="D60" s="6" t="s">
        <v>71</v>
      </c>
    </row>
    <row r="61" spans="1:4">
      <c r="A61" s="61"/>
      <c r="B61" s="30" t="s">
        <v>2</v>
      </c>
      <c r="C61" s="60"/>
      <c r="D61" s="31"/>
    </row>
    <row r="62" spans="1:4">
      <c r="A62" s="61"/>
      <c r="B62" s="5" t="s">
        <v>3</v>
      </c>
      <c r="C62" s="30" t="s">
        <v>4</v>
      </c>
      <c r="D62" s="31"/>
    </row>
    <row r="63" spans="1:4">
      <c r="A63" s="61"/>
      <c r="B63" s="30" t="s">
        <v>7</v>
      </c>
      <c r="C63" s="60"/>
      <c r="D63" s="31"/>
    </row>
    <row r="64" spans="1:4">
      <c r="A64" s="61"/>
      <c r="B64" s="5" t="s">
        <v>8</v>
      </c>
      <c r="C64" s="30" t="s">
        <v>4</v>
      </c>
      <c r="D64" s="31"/>
    </row>
    <row r="65" spans="1:4">
      <c r="A65" s="61"/>
      <c r="B65" s="6" t="s">
        <v>9</v>
      </c>
      <c r="C65" s="32" t="s">
        <v>10</v>
      </c>
      <c r="D65" s="33"/>
    </row>
    <row r="66" spans="1:4">
      <c r="A66" s="61"/>
      <c r="B66" s="6"/>
      <c r="C66" s="5" t="s">
        <v>11</v>
      </c>
      <c r="D66" s="5" t="s">
        <v>12</v>
      </c>
    </row>
    <row r="67" spans="1:4" ht="69">
      <c r="A67" s="61"/>
      <c r="B67" s="6"/>
      <c r="C67" s="7" t="s">
        <v>72</v>
      </c>
      <c r="D67" s="7" t="s">
        <v>73</v>
      </c>
    </row>
    <row r="68" spans="1:4">
      <c r="A68" s="61"/>
      <c r="B68" s="6" t="s">
        <v>14</v>
      </c>
      <c r="C68" s="32" t="s">
        <v>15</v>
      </c>
      <c r="D68" s="33"/>
    </row>
    <row r="69" spans="1:4">
      <c r="A69" s="59">
        <v>6</v>
      </c>
      <c r="B69" s="3" t="s">
        <v>19</v>
      </c>
      <c r="C69" s="2" t="str">
        <f>API!$A$1 &amp; "/groups/[APP_ID]"&amp; API!$A$2</f>
        <v>http://srv/MeshNetAPI/groups/[APP_ID]?apikey=#####</v>
      </c>
      <c r="D69" s="2" t="s">
        <v>74</v>
      </c>
    </row>
    <row r="70" spans="1:4">
      <c r="A70" s="59"/>
      <c r="B70" s="24" t="s">
        <v>2</v>
      </c>
      <c r="C70" s="62"/>
      <c r="D70" s="25"/>
    </row>
    <row r="71" spans="1:4">
      <c r="A71" s="59"/>
      <c r="B71" s="3" t="s">
        <v>3</v>
      </c>
      <c r="C71" s="24" t="s">
        <v>4</v>
      </c>
      <c r="D71" s="25"/>
    </row>
    <row r="72" spans="1:4">
      <c r="A72" s="59"/>
      <c r="B72" s="2" t="s">
        <v>75</v>
      </c>
      <c r="C72" s="17" t="s">
        <v>76</v>
      </c>
      <c r="D72" s="2" t="s">
        <v>77</v>
      </c>
    </row>
    <row r="73" spans="1:4">
      <c r="A73" s="59"/>
      <c r="B73" s="24" t="s">
        <v>7</v>
      </c>
      <c r="C73" s="62"/>
      <c r="D73" s="25"/>
    </row>
    <row r="74" spans="1:4">
      <c r="A74" s="59"/>
      <c r="B74" s="3" t="s">
        <v>8</v>
      </c>
      <c r="C74" s="24" t="s">
        <v>4</v>
      </c>
      <c r="D74" s="25"/>
    </row>
    <row r="75" spans="1:4">
      <c r="A75" s="59"/>
      <c r="B75" s="2" t="s">
        <v>9</v>
      </c>
      <c r="C75" s="36" t="s">
        <v>10</v>
      </c>
      <c r="D75" s="37"/>
    </row>
    <row r="76" spans="1:4">
      <c r="A76" s="59"/>
      <c r="B76" s="2"/>
      <c r="C76" s="3" t="s">
        <v>11</v>
      </c>
      <c r="D76" s="3" t="s">
        <v>12</v>
      </c>
    </row>
    <row r="77" spans="1:4" ht="69">
      <c r="A77" s="59"/>
      <c r="B77" s="2"/>
      <c r="C77" s="4" t="s">
        <v>72</v>
      </c>
      <c r="D77" s="4" t="s">
        <v>73</v>
      </c>
    </row>
    <row r="78" spans="1:4">
      <c r="A78" s="59"/>
      <c r="B78" s="2" t="s">
        <v>14</v>
      </c>
      <c r="C78" s="36" t="s">
        <v>15</v>
      </c>
      <c r="D78" s="37"/>
    </row>
    <row r="79" spans="1:4">
      <c r="A79" s="61">
        <v>9</v>
      </c>
      <c r="B79" s="5" t="s">
        <v>19</v>
      </c>
      <c r="C79" s="6" t="str">
        <f>API!$A$1 &amp; "/config/[APP_ID]"&amp; API!$A$2</f>
        <v>http://srv/MeshNetAPI/config/[APP_ID]?apikey=#####</v>
      </c>
      <c r="D79" s="6" t="s">
        <v>78</v>
      </c>
    </row>
    <row r="80" spans="1:4">
      <c r="A80" s="61"/>
      <c r="B80" s="13"/>
      <c r="C80" s="11" t="s">
        <v>79</v>
      </c>
      <c r="D80" s="14"/>
    </row>
    <row r="81" spans="1:4">
      <c r="A81" s="61"/>
      <c r="B81" s="30" t="s">
        <v>2</v>
      </c>
      <c r="C81" s="60"/>
      <c r="D81" s="31"/>
    </row>
    <row r="82" spans="1:4">
      <c r="A82" s="61"/>
      <c r="B82" s="5" t="s">
        <v>3</v>
      </c>
      <c r="C82" s="30" t="s">
        <v>4</v>
      </c>
      <c r="D82" s="31"/>
    </row>
    <row r="83" spans="1:4">
      <c r="A83" s="61"/>
      <c r="B83" s="6" t="s">
        <v>75</v>
      </c>
      <c r="C83" s="23" t="s">
        <v>76</v>
      </c>
      <c r="D83" s="6" t="s">
        <v>77</v>
      </c>
    </row>
    <row r="84" spans="1:4">
      <c r="A84" s="61"/>
      <c r="B84" s="30" t="s">
        <v>7</v>
      </c>
      <c r="C84" s="60"/>
      <c r="D84" s="31"/>
    </row>
    <row r="85" spans="1:4">
      <c r="A85" s="61"/>
      <c r="B85" s="5" t="s">
        <v>8</v>
      </c>
      <c r="C85" s="30" t="s">
        <v>4</v>
      </c>
      <c r="D85" s="31"/>
    </row>
    <row r="86" spans="1:4">
      <c r="A86" s="61"/>
      <c r="B86" s="6" t="s">
        <v>9</v>
      </c>
      <c r="C86" s="32" t="s">
        <v>10</v>
      </c>
      <c r="D86" s="33"/>
    </row>
    <row r="87" spans="1:4">
      <c r="A87" s="61"/>
      <c r="B87" s="6"/>
      <c r="C87" s="5" t="s">
        <v>11</v>
      </c>
      <c r="D87" s="5" t="s">
        <v>12</v>
      </c>
    </row>
    <row r="88" spans="1:4" ht="220.8">
      <c r="A88" s="61"/>
      <c r="B88" s="6"/>
      <c r="C88" s="7" t="s">
        <v>80</v>
      </c>
      <c r="D88" s="7" t="s">
        <v>81</v>
      </c>
    </row>
    <row r="89" spans="1:4">
      <c r="A89" s="61"/>
      <c r="B89" s="6" t="s">
        <v>14</v>
      </c>
      <c r="C89" s="32" t="s">
        <v>15</v>
      </c>
      <c r="D89" s="33"/>
    </row>
    <row r="90" spans="1:4">
      <c r="A90" s="59">
        <v>8</v>
      </c>
      <c r="B90" s="3" t="s">
        <v>19</v>
      </c>
      <c r="C90" s="2" t="str">
        <f>API!$A$1 &amp; "/config/group/[GROUP_ID]"&amp; API!$A$2</f>
        <v>http://srv/MeshNetAPI/config/group/[GROUP_ID]?apikey=#####</v>
      </c>
      <c r="D90" s="2" t="s">
        <v>82</v>
      </c>
    </row>
    <row r="91" spans="1:4">
      <c r="A91" s="59"/>
      <c r="B91" s="15"/>
      <c r="C91" s="12" t="s">
        <v>83</v>
      </c>
      <c r="D91" s="16"/>
    </row>
    <row r="92" spans="1:4">
      <c r="A92" s="59"/>
      <c r="B92" s="24" t="s">
        <v>2</v>
      </c>
      <c r="C92" s="62"/>
      <c r="D92" s="25"/>
    </row>
    <row r="93" spans="1:4">
      <c r="A93" s="59"/>
      <c r="B93" s="3" t="s">
        <v>3</v>
      </c>
      <c r="C93" s="24" t="s">
        <v>4</v>
      </c>
      <c r="D93" s="25"/>
    </row>
    <row r="94" spans="1:4">
      <c r="A94" s="59"/>
      <c r="B94" s="2" t="s">
        <v>26</v>
      </c>
      <c r="C94" s="17" t="s">
        <v>84</v>
      </c>
      <c r="D94" s="2"/>
    </row>
    <row r="95" spans="1:4">
      <c r="A95" s="59"/>
      <c r="B95" s="24" t="s">
        <v>7</v>
      </c>
      <c r="C95" s="62"/>
      <c r="D95" s="25"/>
    </row>
    <row r="96" spans="1:4">
      <c r="A96" s="59"/>
      <c r="B96" s="3" t="s">
        <v>8</v>
      </c>
      <c r="C96" s="24" t="s">
        <v>4</v>
      </c>
      <c r="D96" s="25"/>
    </row>
    <row r="97" spans="1:4">
      <c r="A97" s="59"/>
      <c r="B97" s="2" t="s">
        <v>9</v>
      </c>
      <c r="C97" s="36" t="s">
        <v>10</v>
      </c>
      <c r="D97" s="37"/>
    </row>
    <row r="98" spans="1:4">
      <c r="A98" s="59"/>
      <c r="B98" s="2"/>
      <c r="C98" s="3" t="s">
        <v>11</v>
      </c>
      <c r="D98" s="3" t="s">
        <v>12</v>
      </c>
    </row>
    <row r="99" spans="1:4" ht="386.4">
      <c r="A99" s="59"/>
      <c r="B99" s="2"/>
      <c r="C99" s="1" t="s">
        <v>85</v>
      </c>
      <c r="D99" s="4" t="s">
        <v>86</v>
      </c>
    </row>
    <row r="100" spans="1:4">
      <c r="A100" s="59"/>
      <c r="B100" s="2" t="s">
        <v>14</v>
      </c>
      <c r="C100" s="36" t="s">
        <v>15</v>
      </c>
      <c r="D100" s="37"/>
    </row>
  </sheetData>
  <mergeCells count="71">
    <mergeCell ref="A1:A11"/>
    <mergeCell ref="A12:A21"/>
    <mergeCell ref="A22:A34"/>
    <mergeCell ref="A35:A46"/>
    <mergeCell ref="A47:A59"/>
    <mergeCell ref="B2:D2"/>
    <mergeCell ref="B6:D6"/>
    <mergeCell ref="C7:D7"/>
    <mergeCell ref="C25:D25"/>
    <mergeCell ref="B13:D13"/>
    <mergeCell ref="B16:D16"/>
    <mergeCell ref="C3:D3"/>
    <mergeCell ref="C4:D4"/>
    <mergeCell ref="C5:D5"/>
    <mergeCell ref="C8:D8"/>
    <mergeCell ref="C11:D11"/>
    <mergeCell ref="C14:D14"/>
    <mergeCell ref="C15:D15"/>
    <mergeCell ref="C17:D17"/>
    <mergeCell ref="C18:D18"/>
    <mergeCell ref="B23:D23"/>
    <mergeCell ref="C21:D21"/>
    <mergeCell ref="C24:D24"/>
    <mergeCell ref="C46:D46"/>
    <mergeCell ref="C26:D26"/>
    <mergeCell ref="B29:D29"/>
    <mergeCell ref="C30:D30"/>
    <mergeCell ref="C31:D31"/>
    <mergeCell ref="C34:D34"/>
    <mergeCell ref="B36:D36"/>
    <mergeCell ref="C37:D37"/>
    <mergeCell ref="C38:D38"/>
    <mergeCell ref="B41:D41"/>
    <mergeCell ref="C42:D42"/>
    <mergeCell ref="C43:D43"/>
    <mergeCell ref="B48:D48"/>
    <mergeCell ref="C49:D49"/>
    <mergeCell ref="C50:D50"/>
    <mergeCell ref="C51:D51"/>
    <mergeCell ref="B54:D54"/>
    <mergeCell ref="C55:D55"/>
    <mergeCell ref="C56:D56"/>
    <mergeCell ref="C59:D59"/>
    <mergeCell ref="A60:A68"/>
    <mergeCell ref="B61:D61"/>
    <mergeCell ref="C62:D62"/>
    <mergeCell ref="B63:D63"/>
    <mergeCell ref="C64:D64"/>
    <mergeCell ref="C65:D65"/>
    <mergeCell ref="C68:D68"/>
    <mergeCell ref="A69:A78"/>
    <mergeCell ref="B70:D70"/>
    <mergeCell ref="C71:D71"/>
    <mergeCell ref="B73:D73"/>
    <mergeCell ref="C74:D74"/>
    <mergeCell ref="C75:D75"/>
    <mergeCell ref="C78:D78"/>
    <mergeCell ref="C97:D97"/>
    <mergeCell ref="C100:D100"/>
    <mergeCell ref="A90:A100"/>
    <mergeCell ref="B81:D81"/>
    <mergeCell ref="C82:D82"/>
    <mergeCell ref="B84:D84"/>
    <mergeCell ref="C85:D85"/>
    <mergeCell ref="C86:D86"/>
    <mergeCell ref="C89:D89"/>
    <mergeCell ref="A79:A89"/>
    <mergeCell ref="B92:D92"/>
    <mergeCell ref="C93:D93"/>
    <mergeCell ref="B95:D95"/>
    <mergeCell ref="C96:D96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C1" sqref="C1"/>
    </sheetView>
  </sheetViews>
  <sheetFormatPr defaultRowHeight="13.8"/>
  <cols>
    <col min="1" max="1" width="22.33203125" customWidth="1"/>
    <col min="2" max="2" width="28.77734375" customWidth="1"/>
    <col min="3" max="3" width="53.109375" bestFit="1" customWidth="1"/>
    <col min="4" max="4" width="35.21875" customWidth="1"/>
  </cols>
  <sheetData>
    <row r="1" spans="1:4">
      <c r="A1" s="59" t="s">
        <v>122</v>
      </c>
      <c r="B1" s="3" t="s">
        <v>19</v>
      </c>
      <c r="C1" s="66" t="s">
        <v>123</v>
      </c>
      <c r="D1" s="2" t="s">
        <v>87</v>
      </c>
    </row>
    <row r="2" spans="1:4" s="1" customFormat="1" ht="28.95" customHeight="1">
      <c r="A2" s="59"/>
      <c r="B2" s="26" t="s">
        <v>125</v>
      </c>
      <c r="C2" s="63"/>
      <c r="D2" s="64"/>
    </row>
    <row r="3" spans="1:4">
      <c r="A3" s="59"/>
      <c r="B3" s="41" t="s">
        <v>2</v>
      </c>
      <c r="C3" s="42"/>
      <c r="D3" s="43"/>
    </row>
    <row r="4" spans="1:4">
      <c r="A4" s="59"/>
      <c r="B4" s="3" t="s">
        <v>105</v>
      </c>
      <c r="C4" s="24" t="s">
        <v>104</v>
      </c>
      <c r="D4" s="25"/>
    </row>
    <row r="5" spans="1:4">
      <c r="A5" s="59"/>
      <c r="B5" s="41" t="s">
        <v>7</v>
      </c>
      <c r="C5" s="42"/>
      <c r="D5" s="43"/>
    </row>
    <row r="6" spans="1:4">
      <c r="A6" s="59"/>
      <c r="B6" s="3" t="s">
        <v>8</v>
      </c>
      <c r="C6" s="24" t="s">
        <v>4</v>
      </c>
      <c r="D6" s="25"/>
    </row>
    <row r="7" spans="1:4">
      <c r="A7" s="59"/>
      <c r="B7" s="2">
        <v>200</v>
      </c>
      <c r="C7" s="36" t="s">
        <v>10</v>
      </c>
      <c r="D7" s="37"/>
    </row>
    <row r="8" spans="1:4">
      <c r="A8" s="59"/>
      <c r="B8" s="2"/>
      <c r="C8" s="3" t="s">
        <v>11</v>
      </c>
      <c r="D8" s="3" t="s">
        <v>12</v>
      </c>
    </row>
    <row r="9" spans="1:4">
      <c r="A9" s="59"/>
      <c r="B9" s="2"/>
      <c r="C9" s="68" t="s">
        <v>124</v>
      </c>
      <c r="D9" s="4"/>
    </row>
    <row r="10" spans="1:4">
      <c r="A10" s="59"/>
      <c r="B10" s="2" t="s">
        <v>14</v>
      </c>
      <c r="C10" s="36" t="s">
        <v>15</v>
      </c>
      <c r="D10" s="37"/>
    </row>
  </sheetData>
  <mergeCells count="8">
    <mergeCell ref="C10:D10"/>
    <mergeCell ref="B2:D2"/>
    <mergeCell ref="A1:A10"/>
    <mergeCell ref="B3:D3"/>
    <mergeCell ref="C4:D4"/>
    <mergeCell ref="B5:D5"/>
    <mergeCell ref="C6:D6"/>
    <mergeCell ref="C7:D7"/>
  </mergeCells>
  <phoneticPr fontId="9" type="noConversion"/>
  <hyperlinks>
    <hyperlink ref="C1" r:id="rId1" xr:uid="{C2FB29CF-77FB-4A1D-B5E5-8873BE31A6C2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tabSelected="1" zoomScaleNormal="100" workbookViewId="0">
      <selection activeCell="C41" sqref="C41"/>
    </sheetView>
  </sheetViews>
  <sheetFormatPr defaultRowHeight="13.8"/>
  <cols>
    <col min="1" max="1" width="27.88671875" customWidth="1"/>
    <col min="2" max="2" width="9.6640625" bestFit="1" customWidth="1"/>
    <col min="3" max="3" width="76.33203125" bestFit="1" customWidth="1"/>
    <col min="4" max="4" width="38.44140625" bestFit="1" customWidth="1"/>
  </cols>
  <sheetData>
    <row r="1" spans="1:4">
      <c r="A1" s="61" t="s">
        <v>117</v>
      </c>
      <c r="B1" s="5" t="s">
        <v>49</v>
      </c>
      <c r="C1" s="67" t="s">
        <v>106</v>
      </c>
      <c r="D1" s="6" t="s">
        <v>88</v>
      </c>
    </row>
    <row r="2" spans="1:4">
      <c r="A2" s="61"/>
      <c r="B2" s="38" t="s">
        <v>2</v>
      </c>
      <c r="C2" s="39"/>
      <c r="D2" s="40"/>
    </row>
    <row r="3" spans="1:4">
      <c r="A3" s="61"/>
      <c r="B3" s="5" t="s">
        <v>3</v>
      </c>
      <c r="C3" s="30" t="s">
        <v>108</v>
      </c>
      <c r="D3" s="31"/>
    </row>
    <row r="4" spans="1:4">
      <c r="A4" s="61"/>
      <c r="B4" s="6" t="s">
        <v>5</v>
      </c>
      <c r="C4" s="32" t="s">
        <v>107</v>
      </c>
      <c r="D4" s="33"/>
    </row>
    <row r="5" spans="1:4">
      <c r="A5" s="61"/>
      <c r="B5" s="38" t="s">
        <v>7</v>
      </c>
      <c r="C5" s="39"/>
      <c r="D5" s="40"/>
    </row>
    <row r="6" spans="1:4">
      <c r="A6" s="61"/>
      <c r="B6" s="5" t="s">
        <v>8</v>
      </c>
      <c r="C6" s="30" t="s">
        <v>4</v>
      </c>
      <c r="D6" s="31"/>
    </row>
    <row r="7" spans="1:4">
      <c r="A7" s="61"/>
      <c r="B7" s="6">
        <v>200</v>
      </c>
      <c r="C7" s="32" t="s">
        <v>10</v>
      </c>
      <c r="D7" s="33"/>
    </row>
    <row r="8" spans="1:4">
      <c r="A8" s="61"/>
      <c r="B8" s="6"/>
      <c r="C8" s="5" t="s">
        <v>11</v>
      </c>
      <c r="D8" s="5" t="s">
        <v>12</v>
      </c>
    </row>
    <row r="9" spans="1:4" ht="82.8">
      <c r="A9" s="61"/>
      <c r="B9" s="6"/>
      <c r="C9" s="7" t="s">
        <v>109</v>
      </c>
      <c r="D9" s="7"/>
    </row>
    <row r="10" spans="1:4">
      <c r="A10" s="61"/>
      <c r="B10" s="6" t="s">
        <v>14</v>
      </c>
      <c r="C10" s="32" t="s">
        <v>15</v>
      </c>
      <c r="D10" s="33"/>
    </row>
    <row r="11" spans="1:4">
      <c r="A11" s="59" t="s">
        <v>118</v>
      </c>
      <c r="B11" s="3" t="s">
        <v>49</v>
      </c>
      <c r="C11" s="66" t="s">
        <v>106</v>
      </c>
      <c r="D11" s="2" t="s">
        <v>89</v>
      </c>
    </row>
    <row r="12" spans="1:4">
      <c r="A12" s="59"/>
      <c r="B12" s="41" t="s">
        <v>2</v>
      </c>
      <c r="C12" s="42"/>
      <c r="D12" s="43"/>
    </row>
    <row r="13" spans="1:4">
      <c r="A13" s="59"/>
      <c r="B13" s="3" t="s">
        <v>3</v>
      </c>
      <c r="C13" s="24" t="s">
        <v>4</v>
      </c>
      <c r="D13" s="25"/>
    </row>
    <row r="14" spans="1:4" ht="15" customHeight="1">
      <c r="A14" s="59"/>
      <c r="B14" s="2" t="s">
        <v>5</v>
      </c>
      <c r="C14" s="32" t="s">
        <v>107</v>
      </c>
      <c r="D14" s="33"/>
    </row>
    <row r="15" spans="1:4">
      <c r="A15" s="59"/>
      <c r="B15" s="41" t="s">
        <v>7</v>
      </c>
      <c r="C15" s="42"/>
      <c r="D15" s="43"/>
    </row>
    <row r="16" spans="1:4" ht="15">
      <c r="A16" s="59"/>
      <c r="B16" s="3" t="s">
        <v>8</v>
      </c>
      <c r="C16" s="24" t="s">
        <v>4</v>
      </c>
      <c r="D16" s="25"/>
    </row>
    <row r="17" spans="1:4" ht="15">
      <c r="A17" s="59"/>
      <c r="B17" s="2">
        <v>200</v>
      </c>
      <c r="C17" s="36" t="s">
        <v>10</v>
      </c>
      <c r="D17" s="37"/>
    </row>
    <row r="18" spans="1:4" ht="15">
      <c r="A18" s="59"/>
      <c r="B18" s="2"/>
      <c r="C18" s="3" t="s">
        <v>11</v>
      </c>
      <c r="D18" s="3" t="s">
        <v>12</v>
      </c>
    </row>
    <row r="19" spans="1:4" ht="96.6">
      <c r="A19" s="59"/>
      <c r="B19" s="2"/>
      <c r="C19" s="4" t="s">
        <v>110</v>
      </c>
      <c r="D19" s="4"/>
    </row>
    <row r="20" spans="1:4" ht="15">
      <c r="A20" s="59"/>
      <c r="B20" s="2" t="s">
        <v>14</v>
      </c>
      <c r="C20" s="36" t="s">
        <v>15</v>
      </c>
      <c r="D20" s="37"/>
    </row>
    <row r="21" spans="1:4">
      <c r="A21" s="59" t="s">
        <v>119</v>
      </c>
      <c r="B21" s="3" t="s">
        <v>49</v>
      </c>
      <c r="C21" s="66" t="s">
        <v>111</v>
      </c>
      <c r="D21" s="2" t="s">
        <v>89</v>
      </c>
    </row>
    <row r="22" spans="1:4">
      <c r="A22" s="59"/>
      <c r="B22" s="41" t="s">
        <v>2</v>
      </c>
      <c r="C22" s="42"/>
      <c r="D22" s="43"/>
    </row>
    <row r="23" spans="1:4">
      <c r="A23" s="59"/>
      <c r="B23" s="3" t="s">
        <v>3</v>
      </c>
      <c r="C23" s="24" t="s">
        <v>4</v>
      </c>
      <c r="D23" s="25"/>
    </row>
    <row r="24" spans="1:4">
      <c r="A24" s="59"/>
      <c r="B24" s="2" t="s">
        <v>5</v>
      </c>
      <c r="C24" s="32" t="s">
        <v>107</v>
      </c>
      <c r="D24" s="33"/>
    </row>
    <row r="25" spans="1:4">
      <c r="A25" s="59"/>
      <c r="B25" s="41" t="s">
        <v>7</v>
      </c>
      <c r="C25" s="42"/>
      <c r="D25" s="43"/>
    </row>
    <row r="26" spans="1:4">
      <c r="A26" s="59"/>
      <c r="B26" s="3" t="s">
        <v>8</v>
      </c>
      <c r="C26" s="24" t="s">
        <v>4</v>
      </c>
      <c r="D26" s="25"/>
    </row>
    <row r="27" spans="1:4">
      <c r="A27" s="59"/>
      <c r="B27" s="2">
        <v>200</v>
      </c>
      <c r="C27" s="36" t="s">
        <v>10</v>
      </c>
      <c r="D27" s="37"/>
    </row>
    <row r="28" spans="1:4">
      <c r="A28" s="59"/>
      <c r="B28" s="2"/>
      <c r="C28" s="3" t="s">
        <v>11</v>
      </c>
      <c r="D28" s="3" t="s">
        <v>12</v>
      </c>
    </row>
    <row r="29" spans="1:4" ht="96.6">
      <c r="A29" s="59"/>
      <c r="B29" s="2"/>
      <c r="C29" s="4" t="s">
        <v>112</v>
      </c>
      <c r="D29" s="4"/>
    </row>
    <row r="30" spans="1:4">
      <c r="A30" s="59"/>
      <c r="B30" s="2" t="s">
        <v>14</v>
      </c>
      <c r="C30" s="36" t="s">
        <v>15</v>
      </c>
      <c r="D30" s="37"/>
    </row>
    <row r="31" spans="1:4">
      <c r="A31" s="59" t="s">
        <v>120</v>
      </c>
      <c r="B31" s="3" t="s">
        <v>49</v>
      </c>
      <c r="C31" s="66" t="s">
        <v>113</v>
      </c>
      <c r="D31" s="2" t="s">
        <v>89</v>
      </c>
    </row>
    <row r="32" spans="1:4">
      <c r="A32" s="59"/>
      <c r="B32" s="41" t="s">
        <v>2</v>
      </c>
      <c r="C32" s="42"/>
      <c r="D32" s="43"/>
    </row>
    <row r="33" spans="1:4">
      <c r="A33" s="59"/>
      <c r="B33" s="3" t="s">
        <v>3</v>
      </c>
      <c r="C33" s="24" t="s">
        <v>4</v>
      </c>
      <c r="D33" s="25"/>
    </row>
    <row r="34" spans="1:4">
      <c r="A34" s="59"/>
      <c r="B34" s="2" t="s">
        <v>5</v>
      </c>
      <c r="C34" s="32" t="s">
        <v>107</v>
      </c>
      <c r="D34" s="33"/>
    </row>
    <row r="35" spans="1:4">
      <c r="A35" s="59"/>
      <c r="B35" s="41" t="s">
        <v>7</v>
      </c>
      <c r="C35" s="42"/>
      <c r="D35" s="43"/>
    </row>
    <row r="36" spans="1:4">
      <c r="A36" s="59"/>
      <c r="B36" s="3" t="s">
        <v>8</v>
      </c>
      <c r="C36" s="24" t="s">
        <v>4</v>
      </c>
      <c r="D36" s="25"/>
    </row>
    <row r="37" spans="1:4">
      <c r="A37" s="59"/>
      <c r="B37" s="2">
        <v>200</v>
      </c>
      <c r="C37" s="36" t="s">
        <v>10</v>
      </c>
      <c r="D37" s="37"/>
    </row>
    <row r="38" spans="1:4">
      <c r="A38" s="59"/>
      <c r="B38" s="2"/>
      <c r="C38" s="3" t="s">
        <v>11</v>
      </c>
      <c r="D38" s="3" t="s">
        <v>12</v>
      </c>
    </row>
    <row r="39" spans="1:4" ht="96.6">
      <c r="A39" s="59"/>
      <c r="B39" s="2"/>
      <c r="C39" s="4" t="s">
        <v>114</v>
      </c>
      <c r="D39" s="4"/>
    </row>
    <row r="40" spans="1:4">
      <c r="A40" s="59"/>
      <c r="B40" s="2" t="s">
        <v>14</v>
      </c>
      <c r="C40" s="36" t="s">
        <v>15</v>
      </c>
      <c r="D40" s="37"/>
    </row>
    <row r="41" spans="1:4">
      <c r="A41" s="59" t="s">
        <v>121</v>
      </c>
      <c r="B41" s="3" t="s">
        <v>49</v>
      </c>
      <c r="C41" s="66" t="s">
        <v>115</v>
      </c>
      <c r="D41" s="2" t="s">
        <v>89</v>
      </c>
    </row>
    <row r="42" spans="1:4">
      <c r="A42" s="59"/>
      <c r="B42" s="41" t="s">
        <v>2</v>
      </c>
      <c r="C42" s="42"/>
      <c r="D42" s="43"/>
    </row>
    <row r="43" spans="1:4">
      <c r="A43" s="59"/>
      <c r="B43" s="3" t="s">
        <v>3</v>
      </c>
      <c r="C43" s="24" t="s">
        <v>4</v>
      </c>
      <c r="D43" s="25"/>
    </row>
    <row r="44" spans="1:4">
      <c r="A44" s="59"/>
      <c r="B44" s="2" t="s">
        <v>5</v>
      </c>
      <c r="C44" s="32" t="s">
        <v>107</v>
      </c>
      <c r="D44" s="33"/>
    </row>
    <row r="45" spans="1:4">
      <c r="A45" s="59"/>
      <c r="B45" s="41" t="s">
        <v>7</v>
      </c>
      <c r="C45" s="42"/>
      <c r="D45" s="43"/>
    </row>
    <row r="46" spans="1:4">
      <c r="A46" s="59"/>
      <c r="B46" s="3" t="s">
        <v>8</v>
      </c>
      <c r="C46" s="24" t="s">
        <v>4</v>
      </c>
      <c r="D46" s="25"/>
    </row>
    <row r="47" spans="1:4">
      <c r="A47" s="59"/>
      <c r="B47" s="2">
        <v>200</v>
      </c>
      <c r="C47" s="36" t="s">
        <v>10</v>
      </c>
      <c r="D47" s="37"/>
    </row>
    <row r="48" spans="1:4">
      <c r="A48" s="59"/>
      <c r="B48" s="2"/>
      <c r="C48" s="3" t="s">
        <v>11</v>
      </c>
      <c r="D48" s="3" t="s">
        <v>12</v>
      </c>
    </row>
    <row r="49" spans="1:4" ht="82.8">
      <c r="A49" s="59"/>
      <c r="B49" s="2"/>
      <c r="C49" s="4" t="s">
        <v>116</v>
      </c>
      <c r="D49" s="4"/>
    </row>
    <row r="50" spans="1:4">
      <c r="A50" s="59"/>
      <c r="B50" s="2" t="s">
        <v>14</v>
      </c>
      <c r="C50" s="36" t="s">
        <v>15</v>
      </c>
      <c r="D50" s="37"/>
    </row>
  </sheetData>
  <mergeCells count="40">
    <mergeCell ref="A41:A50"/>
    <mergeCell ref="B42:D42"/>
    <mergeCell ref="C43:D43"/>
    <mergeCell ref="C44:D44"/>
    <mergeCell ref="B45:D45"/>
    <mergeCell ref="C46:D46"/>
    <mergeCell ref="C47:D47"/>
    <mergeCell ref="C50:D50"/>
    <mergeCell ref="A31:A40"/>
    <mergeCell ref="B32:D32"/>
    <mergeCell ref="C33:D33"/>
    <mergeCell ref="C34:D34"/>
    <mergeCell ref="B35:D35"/>
    <mergeCell ref="C36:D36"/>
    <mergeCell ref="C37:D37"/>
    <mergeCell ref="C40:D40"/>
    <mergeCell ref="A21:A30"/>
    <mergeCell ref="B22:D22"/>
    <mergeCell ref="C23:D23"/>
    <mergeCell ref="C24:D24"/>
    <mergeCell ref="B25:D25"/>
    <mergeCell ref="C26:D26"/>
    <mergeCell ref="C27:D27"/>
    <mergeCell ref="C30:D30"/>
    <mergeCell ref="C17:D17"/>
    <mergeCell ref="C20:D20"/>
    <mergeCell ref="A1:A10"/>
    <mergeCell ref="A11:A20"/>
    <mergeCell ref="C14:D14"/>
    <mergeCell ref="B15:D15"/>
    <mergeCell ref="C16:D16"/>
    <mergeCell ref="B5:D5"/>
    <mergeCell ref="C6:D6"/>
    <mergeCell ref="C7:D7"/>
    <mergeCell ref="C10:D10"/>
    <mergeCell ref="B12:D12"/>
    <mergeCell ref="C13:D13"/>
    <mergeCell ref="B2:D2"/>
    <mergeCell ref="C3:D3"/>
    <mergeCell ref="C4:D4"/>
  </mergeCells>
  <phoneticPr fontId="9" type="noConversion"/>
  <hyperlinks>
    <hyperlink ref="C1" r:id="rId1" xr:uid="{A3C2DDDB-3A47-44D1-A86B-8E43C1521D0B}"/>
    <hyperlink ref="C11" r:id="rId2" xr:uid="{11143005-5926-40DB-A0E7-436BEF4F8F99}"/>
    <hyperlink ref="C21" r:id="rId3" xr:uid="{1789613D-E736-4547-875D-62811DB34328}"/>
    <hyperlink ref="C31" r:id="rId4" xr:uid="{0238A35F-D687-4E6B-BA7A-610DF59DF29B}"/>
    <hyperlink ref="C41" r:id="rId5" xr:uid="{807A6697-4B15-434C-81AE-9A88BBD9B39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14" sqref="C14"/>
    </sheetView>
  </sheetViews>
  <sheetFormatPr defaultRowHeight="13.8"/>
  <cols>
    <col min="1" max="1" width="19.88671875" bestFit="1" customWidth="1"/>
    <col min="3" max="3" width="97" bestFit="1" customWidth="1"/>
    <col min="4" max="4" width="11.33203125" bestFit="1" customWidth="1"/>
  </cols>
  <sheetData>
    <row r="1" spans="1:4">
      <c r="A1" s="22" t="s">
        <v>90</v>
      </c>
      <c r="B1" s="18"/>
      <c r="C1" s="18"/>
    </row>
    <row r="2" spans="1:4">
      <c r="A2" t="s">
        <v>91</v>
      </c>
    </row>
    <row r="4" spans="1:4">
      <c r="A4" t="s">
        <v>92</v>
      </c>
    </row>
    <row r="5" spans="1:4">
      <c r="A5">
        <v>1</v>
      </c>
      <c r="B5" t="s">
        <v>129</v>
      </c>
      <c r="C5" s="69" t="s">
        <v>123</v>
      </c>
      <c r="D5" s="19" t="s">
        <v>127</v>
      </c>
    </row>
    <row r="6" spans="1:4">
      <c r="A6">
        <v>2</v>
      </c>
      <c r="B6" t="s">
        <v>126</v>
      </c>
      <c r="C6" s="67" t="s">
        <v>106</v>
      </c>
      <c r="D6" s="19" t="s">
        <v>128</v>
      </c>
    </row>
    <row r="7" spans="1:4">
      <c r="A7">
        <v>3</v>
      </c>
      <c r="B7" t="s">
        <v>126</v>
      </c>
      <c r="C7" s="66" t="s">
        <v>111</v>
      </c>
      <c r="D7" s="19" t="s">
        <v>128</v>
      </c>
    </row>
    <row r="8" spans="1:4">
      <c r="A8">
        <v>4</v>
      </c>
      <c r="B8" t="s">
        <v>126</v>
      </c>
      <c r="C8" s="66" t="s">
        <v>113</v>
      </c>
      <c r="D8" s="19" t="s">
        <v>128</v>
      </c>
    </row>
    <row r="9" spans="1:4">
      <c r="A9">
        <v>5</v>
      </c>
      <c r="B9" t="s">
        <v>126</v>
      </c>
      <c r="C9" s="66" t="s">
        <v>115</v>
      </c>
      <c r="D9" s="19" t="s">
        <v>128</v>
      </c>
    </row>
    <row r="10" spans="1:4">
      <c r="D10" s="19"/>
    </row>
    <row r="11" spans="1:4">
      <c r="D11" s="19"/>
    </row>
    <row r="12" spans="1:4">
      <c r="D12" s="19"/>
    </row>
    <row r="13" spans="1:4">
      <c r="D13" s="19"/>
    </row>
    <row r="14" spans="1:4">
      <c r="B14" t="str">
        <f>IFERROR(VLOOKUP($A14,'listener-post'!$A:$D,2,FALSE),IFERROR(VLOOKUP($A14,'andon-get'!$A:$D,2,FALSE),IFERROR(VLOOKUP($A14,'admin-delete'!$A:$D,2,FALSE),IFERROR(VLOOKUP($A14,'admin-get'!$A:$D,2,FALSE),IFERROR(VLOOKUP($A14,'admin-put'!$A:$D,2,FALSE), IFERROR(VLOOKUP($A14,'admin-post'!$A:$D,2,FALSE),""))))))</f>
        <v/>
      </c>
      <c r="C14" t="str">
        <f>IFERROR(VLOOKUP($A14,'listener-post'!$A:$D,3,FALSE),IFERROR(VLOOKUP($A14,'andon-get'!$A:$D,3,FALSE),IFERROR(VLOOKUP($A14,'admin-delete'!$A:$D,3,FALSE),IFERROR(VLOOKUP($A14,'admin-get'!$A:$D,3,FALSE),IFERROR(VLOOKUP($A14,'admin-put'!$A:$D,3,FALSE), IFERROR(VLOOKUP($A14,'admin-post'!$A:$D,3,FALSE),""))))))</f>
        <v/>
      </c>
      <c r="D14" s="19" t="str">
        <f>IF(IFERROR(MATCH(A14,'listener-post'!$A:$A,0),"")&lt;&gt;"","listener-post",IF(IFERROR(MATCH(A14,'andon-get'!$A:$A,0),"")&lt;&gt;"","andon-get",IF(IFERROR(MATCH(A14,'admin-post'!$A:$A,0),"")&lt;&gt;"","admin-post",IF(IFERROR(MATCH(A14,'admin-put'!$A:$A,0),"")&lt;&gt;"","admin-put",IF(IFERROR(MATCH(A14,'admin-get'!$A:$A,0),"")&lt;&gt;"","admin-get",IF(IFERROR(MATCH(A14,'admin-delete'!$A:$A,0),"")&lt;&gt;"","admin-delete",""))))))</f>
        <v/>
      </c>
    </row>
    <row r="15" spans="1:4">
      <c r="B15" t="str">
        <f>IFERROR(VLOOKUP($A15,'listener-post'!$A:$D,2,FALSE),IFERROR(VLOOKUP($A15,'andon-get'!$A:$D,2,FALSE),IFERROR(VLOOKUP($A15,'admin-delete'!$A:$D,2,FALSE),IFERROR(VLOOKUP($A15,'admin-get'!$A:$D,2,FALSE),IFERROR(VLOOKUP($A15,'admin-put'!$A:$D,2,FALSE), IFERROR(VLOOKUP($A15,'admin-post'!$A:$D,2,FALSE),""))))))</f>
        <v/>
      </c>
      <c r="C15" t="str">
        <f>IFERROR(VLOOKUP($A15,'listener-post'!$A:$D,3,FALSE),IFERROR(VLOOKUP($A15,'andon-get'!$A:$D,3,FALSE),IFERROR(VLOOKUP($A15,'admin-delete'!$A:$D,3,FALSE),IFERROR(VLOOKUP($A15,'admin-get'!$A:$D,3,FALSE),IFERROR(VLOOKUP($A15,'admin-put'!$A:$D,3,FALSE), IFERROR(VLOOKUP($A15,'admin-post'!$A:$D,3,FALSE),""))))))</f>
        <v/>
      </c>
      <c r="D15" s="19" t="str">
        <f>IF(IFERROR(MATCH(A15,'listener-post'!$A:$A,0),"")&lt;&gt;"","listener-post",IF(IFERROR(MATCH(A15,'andon-get'!$A:$A,0),"")&lt;&gt;"","andon-get",IF(IFERROR(MATCH(A15,'admin-post'!$A:$A,0),"")&lt;&gt;"","admin-post",IF(IFERROR(MATCH(A15,'admin-put'!$A:$A,0),"")&lt;&gt;"","admin-put",IF(IFERROR(MATCH(A15,'admin-get'!$A:$A,0),"")&lt;&gt;"","admin-get",IF(IFERROR(MATCH(A15,'admin-delete'!$A:$A,0),"")&lt;&gt;"","admin-delete",""))))))</f>
        <v/>
      </c>
    </row>
    <row r="16" spans="1:4">
      <c r="B16" t="str">
        <f>IFERROR(VLOOKUP($A16,'listener-post'!$A:$D,2,FALSE),IFERROR(VLOOKUP($A16,'andon-get'!$A:$D,2,FALSE),IFERROR(VLOOKUP($A16,'admin-delete'!$A:$D,2,FALSE),IFERROR(VLOOKUP($A16,'admin-get'!$A:$D,2,FALSE),IFERROR(VLOOKUP($A16,'admin-put'!$A:$D,2,FALSE), IFERROR(VLOOKUP($A16,'admin-post'!$A:$D,2,FALSE),""))))))</f>
        <v/>
      </c>
      <c r="C16" t="str">
        <f>IFERROR(VLOOKUP($A16,'listener-post'!$A:$D,3,FALSE),IFERROR(VLOOKUP($A16,'andon-get'!$A:$D,3,FALSE),IFERROR(VLOOKUP($A16,'admin-delete'!$A:$D,3,FALSE),IFERROR(VLOOKUP($A16,'admin-get'!$A:$D,3,FALSE),IFERROR(VLOOKUP($A16,'admin-put'!$A:$D,3,FALSE), IFERROR(VLOOKUP($A16,'admin-post'!$A:$D,3,FALSE),""))))))</f>
        <v/>
      </c>
      <c r="D16" s="19" t="str">
        <f>IF(IFERROR(MATCH(A16,'listener-post'!$A:$A,0),"")&lt;&gt;"","listener-post",IF(IFERROR(MATCH(A16,'andon-get'!$A:$A,0),"")&lt;&gt;"","andon-get",IF(IFERROR(MATCH(A16,'admin-post'!$A:$A,0),"")&lt;&gt;"","admin-post",IF(IFERROR(MATCH(A16,'admin-put'!$A:$A,0),"")&lt;&gt;"","admin-put",IF(IFERROR(MATCH(A16,'admin-get'!$A:$A,0),"")&lt;&gt;"","admin-get",IF(IFERROR(MATCH(A16,'admin-delete'!$A:$A,0),"")&lt;&gt;"","admin-delete",""))))))</f>
        <v/>
      </c>
    </row>
    <row r="17" spans="2:4">
      <c r="B17" t="str">
        <f>IFERROR(VLOOKUP($A17,'listener-post'!$A:$D,2,FALSE),IFERROR(VLOOKUP($A17,'andon-get'!$A:$D,2,FALSE),IFERROR(VLOOKUP($A17,'admin-delete'!$A:$D,2,FALSE),IFERROR(VLOOKUP($A17,'admin-get'!$A:$D,2,FALSE),IFERROR(VLOOKUP($A17,'admin-put'!$A:$D,2,FALSE), IFERROR(VLOOKUP($A17,'admin-post'!$A:$D,2,FALSE),""))))))</f>
        <v/>
      </c>
      <c r="C17" t="str">
        <f>IFERROR(VLOOKUP($A17,'listener-post'!$A:$D,3,FALSE),IFERROR(VLOOKUP($A17,'andon-get'!$A:$D,3,FALSE),IFERROR(VLOOKUP($A17,'admin-delete'!$A:$D,3,FALSE),IFERROR(VLOOKUP($A17,'admin-get'!$A:$D,3,FALSE),IFERROR(VLOOKUP($A17,'admin-put'!$A:$D,3,FALSE), IFERROR(VLOOKUP($A17,'admin-post'!$A:$D,3,FALSE),""))))))</f>
        <v/>
      </c>
      <c r="D17" s="19" t="str">
        <f>IF(IFERROR(MATCH(A17,'listener-post'!$A:$A,0),"")&lt;&gt;"","listener-post",IF(IFERROR(MATCH(A17,'andon-get'!$A:$A,0),"")&lt;&gt;"","andon-get",IF(IFERROR(MATCH(A17,'admin-post'!$A:$A,0),"")&lt;&gt;"","admin-post",IF(IFERROR(MATCH(A17,'admin-put'!$A:$A,0),"")&lt;&gt;"","admin-put",IF(IFERROR(MATCH(A17,'admin-get'!$A:$A,0),"")&lt;&gt;"","admin-get",IF(IFERROR(MATCH(A17,'admin-delete'!$A:$A,0),"")&lt;&gt;"","admin-delete",""))))))</f>
        <v/>
      </c>
    </row>
    <row r="18" spans="2:4">
      <c r="B18" t="str">
        <f>IFERROR(VLOOKUP($A18,'listener-post'!$A:$D,2,FALSE),IFERROR(VLOOKUP($A18,'andon-get'!$A:$D,2,FALSE),IFERROR(VLOOKUP($A18,'admin-delete'!$A:$D,2,FALSE),IFERROR(VLOOKUP($A18,'admin-get'!$A:$D,2,FALSE),IFERROR(VLOOKUP($A18,'admin-put'!$A:$D,2,FALSE), IFERROR(VLOOKUP($A18,'admin-post'!$A:$D,2,FALSE),""))))))</f>
        <v/>
      </c>
      <c r="C18" t="str">
        <f>IFERROR(VLOOKUP($A18,'listener-post'!$A:$D,3,FALSE),IFERROR(VLOOKUP($A18,'andon-get'!$A:$D,3,FALSE),IFERROR(VLOOKUP($A18,'admin-delete'!$A:$D,3,FALSE),IFERROR(VLOOKUP($A18,'admin-get'!$A:$D,3,FALSE),IFERROR(VLOOKUP($A18,'admin-put'!$A:$D,3,FALSE), IFERROR(VLOOKUP($A18,'admin-post'!$A:$D,3,FALSE),""))))))</f>
        <v/>
      </c>
      <c r="D18" s="19" t="str">
        <f>IF(IFERROR(MATCH(A18,'listener-post'!$A:$A,0),"")&lt;&gt;"","listener-post",IF(IFERROR(MATCH(A18,'andon-get'!$A:$A,0),"")&lt;&gt;"","andon-get",IF(IFERROR(MATCH(A18,'admin-post'!$A:$A,0),"")&lt;&gt;"","admin-post",IF(IFERROR(MATCH(A18,'admin-put'!$A:$A,0),"")&lt;&gt;"","admin-put",IF(IFERROR(MATCH(A18,'admin-get'!$A:$A,0),"")&lt;&gt;"","admin-get",IF(IFERROR(MATCH(A18,'admin-delete'!$A:$A,0),"")&lt;&gt;"","admin-delete",""))))))</f>
        <v/>
      </c>
    </row>
    <row r="19" spans="2:4">
      <c r="B19" t="str">
        <f>IFERROR(VLOOKUP($A19,'listener-post'!$A:$D,2,FALSE),IFERROR(VLOOKUP($A19,'andon-get'!$A:$D,2,FALSE),IFERROR(VLOOKUP($A19,'admin-delete'!$A:$D,2,FALSE),IFERROR(VLOOKUP($A19,'admin-get'!$A:$D,2,FALSE),IFERROR(VLOOKUP($A19,'admin-put'!$A:$D,2,FALSE), IFERROR(VLOOKUP($A19,'admin-post'!$A:$D,2,FALSE),""))))))</f>
        <v/>
      </c>
      <c r="C19" t="str">
        <f>IFERROR(VLOOKUP($A19,'listener-post'!$A:$D,3,FALSE),IFERROR(VLOOKUP($A19,'andon-get'!$A:$D,3,FALSE),IFERROR(VLOOKUP($A19,'admin-delete'!$A:$D,3,FALSE),IFERROR(VLOOKUP($A19,'admin-get'!$A:$D,3,FALSE),IFERROR(VLOOKUP($A19,'admin-put'!$A:$D,3,FALSE), IFERROR(VLOOKUP($A19,'admin-post'!$A:$D,3,FALSE),""))))))</f>
        <v/>
      </c>
      <c r="D19" s="19" t="str">
        <f>IF(IFERROR(MATCH(A19,'listener-post'!$A:$A,0),"")&lt;&gt;"","listener-post",IF(IFERROR(MATCH(A19,'andon-get'!$A:$A,0),"")&lt;&gt;"","andon-get",IF(IFERROR(MATCH(A19,'admin-post'!$A:$A,0),"")&lt;&gt;"","admin-post",IF(IFERROR(MATCH(A19,'admin-put'!$A:$A,0),"")&lt;&gt;"","admin-put",IF(IFERROR(MATCH(A19,'admin-get'!$A:$A,0),"")&lt;&gt;"","admin-get",IF(IFERROR(MATCH(A19,'admin-delete'!$A:$A,0),"")&lt;&gt;"","admin-delete",""))))))</f>
        <v/>
      </c>
    </row>
    <row r="20" spans="2:4">
      <c r="B20" t="str">
        <f>IFERROR(VLOOKUP($A20,'listener-post'!$A:$D,2,FALSE),IFERROR(VLOOKUP($A20,'andon-get'!$A:$D,2,FALSE),IFERROR(VLOOKUP($A20,'admin-delete'!$A:$D,2,FALSE),IFERROR(VLOOKUP($A20,'admin-get'!$A:$D,2,FALSE),IFERROR(VLOOKUP($A20,'admin-put'!$A:$D,2,FALSE), IFERROR(VLOOKUP($A20,'admin-post'!$A:$D,2,FALSE),""))))))</f>
        <v/>
      </c>
      <c r="C20" t="str">
        <f>IFERROR(VLOOKUP($A20,'listener-post'!$A:$D,3,FALSE),IFERROR(VLOOKUP($A20,'andon-get'!$A:$D,3,FALSE),IFERROR(VLOOKUP($A20,'admin-delete'!$A:$D,3,FALSE),IFERROR(VLOOKUP($A20,'admin-get'!$A:$D,3,FALSE),IFERROR(VLOOKUP($A20,'admin-put'!$A:$D,3,FALSE), IFERROR(VLOOKUP($A20,'admin-post'!$A:$D,3,FALSE),""))))))</f>
        <v/>
      </c>
      <c r="D20" s="19" t="str">
        <f>IF(IFERROR(MATCH(A20,'listener-post'!$A:$A,0),"")&lt;&gt;"","listener-post",IF(IFERROR(MATCH(A20,'andon-get'!$A:$A,0),"")&lt;&gt;"","andon-get",IF(IFERROR(MATCH(A20,'admin-post'!$A:$A,0),"")&lt;&gt;"","admin-post",IF(IFERROR(MATCH(A20,'admin-put'!$A:$A,0),"")&lt;&gt;"","admin-put",IF(IFERROR(MATCH(A20,'admin-get'!$A:$A,0),"")&lt;&gt;"","admin-get",IF(IFERROR(MATCH(A20,'admin-delete'!$A:$A,0),"")&lt;&gt;"","admin-delete",""))))))</f>
        <v/>
      </c>
    </row>
    <row r="21" spans="2:4">
      <c r="B21" t="str">
        <f>IFERROR(VLOOKUP($A21,'listener-post'!$A:$D,2,FALSE),IFERROR(VLOOKUP($A21,'andon-get'!$A:$D,2,FALSE),IFERROR(VLOOKUP($A21,'admin-delete'!$A:$D,2,FALSE),IFERROR(VLOOKUP($A21,'admin-get'!$A:$D,2,FALSE),IFERROR(VLOOKUP($A21,'admin-put'!$A:$D,2,FALSE), IFERROR(VLOOKUP($A21,'admin-post'!$A:$D,2,FALSE),""))))))</f>
        <v/>
      </c>
      <c r="C21" t="str">
        <f>IFERROR(VLOOKUP($A21,'listener-post'!$A:$D,3,FALSE),IFERROR(VLOOKUP($A21,'andon-get'!$A:$D,3,FALSE),IFERROR(VLOOKUP($A21,'admin-delete'!$A:$D,3,FALSE),IFERROR(VLOOKUP($A21,'admin-get'!$A:$D,3,FALSE),IFERROR(VLOOKUP($A21,'admin-put'!$A:$D,3,FALSE), IFERROR(VLOOKUP($A21,'admin-post'!$A:$D,3,FALSE),""))))))</f>
        <v/>
      </c>
      <c r="D21" s="19" t="str">
        <f>IF(IFERROR(MATCH(A21,'listener-post'!$A:$A,0),"")&lt;&gt;"","listener-post",IF(IFERROR(MATCH(A21,'andon-get'!$A:$A,0),"")&lt;&gt;"","andon-get",IF(IFERROR(MATCH(A21,'admin-post'!$A:$A,0),"")&lt;&gt;"","admin-post",IF(IFERROR(MATCH(A21,'admin-put'!$A:$A,0),"")&lt;&gt;"","admin-put",IF(IFERROR(MATCH(A21,'admin-get'!$A:$A,0),"")&lt;&gt;"","admin-get",IF(IFERROR(MATCH(A21,'admin-delete'!$A:$A,0),"")&lt;&gt;"","admin-delete",""))))))</f>
        <v/>
      </c>
    </row>
    <row r="22" spans="2:4">
      <c r="B22" t="str">
        <f>IFERROR(VLOOKUP($A22,'listener-post'!$A:$D,2,FALSE),IFERROR(VLOOKUP($A22,'andon-get'!$A:$D,2,FALSE),IFERROR(VLOOKUP($A22,'admin-delete'!$A:$D,2,FALSE),IFERROR(VLOOKUP($A22,'admin-get'!$A:$D,2,FALSE),IFERROR(VLOOKUP($A22,'admin-put'!$A:$D,2,FALSE), IFERROR(VLOOKUP($A22,'admin-post'!$A:$D,2,FALSE),""))))))</f>
        <v/>
      </c>
      <c r="C22" t="str">
        <f>IFERROR(VLOOKUP($A22,'listener-post'!$A:$D,3,FALSE),IFERROR(VLOOKUP($A22,'andon-get'!$A:$D,3,FALSE),IFERROR(VLOOKUP($A22,'admin-delete'!$A:$D,3,FALSE),IFERROR(VLOOKUP($A22,'admin-get'!$A:$D,3,FALSE),IFERROR(VLOOKUP($A22,'admin-put'!$A:$D,3,FALSE), IFERROR(VLOOKUP($A22,'admin-post'!$A:$D,3,FALSE),""))))))</f>
        <v/>
      </c>
      <c r="D22" s="19" t="str">
        <f>IF(IFERROR(MATCH(A22,'listener-post'!$A:$A,0),"")&lt;&gt;"","listener-post",IF(IFERROR(MATCH(A22,'andon-get'!$A:$A,0),"")&lt;&gt;"","andon-get",IF(IFERROR(MATCH(A22,'admin-post'!$A:$A,0),"")&lt;&gt;"","admin-post",IF(IFERROR(MATCH(A22,'admin-put'!$A:$A,0),"")&lt;&gt;"","admin-put",IF(IFERROR(MATCH(A22,'admin-get'!$A:$A,0),"")&lt;&gt;"","admin-get",IF(IFERROR(MATCH(A22,'admin-delete'!$A:$A,0),"")&lt;&gt;"","admin-delete",""))))))</f>
        <v/>
      </c>
    </row>
    <row r="23" spans="2:4">
      <c r="B23" t="str">
        <f>IFERROR(VLOOKUP($A23,'listener-post'!$A:$D,2,FALSE),IFERROR(VLOOKUP($A23,'andon-get'!$A:$D,2,FALSE),IFERROR(VLOOKUP($A23,'admin-delete'!$A:$D,2,FALSE),IFERROR(VLOOKUP($A23,'admin-get'!$A:$D,2,FALSE),IFERROR(VLOOKUP($A23,'admin-put'!$A:$D,2,FALSE), IFERROR(VLOOKUP($A23,'admin-post'!$A:$D,2,FALSE),""))))))</f>
        <v/>
      </c>
      <c r="C23" t="str">
        <f>IFERROR(VLOOKUP($A23,'listener-post'!$A:$D,3,FALSE),IFERROR(VLOOKUP($A23,'andon-get'!$A:$D,3,FALSE),IFERROR(VLOOKUP($A23,'admin-delete'!$A:$D,3,FALSE),IFERROR(VLOOKUP($A23,'admin-get'!$A:$D,3,FALSE),IFERROR(VLOOKUP($A23,'admin-put'!$A:$D,3,FALSE), IFERROR(VLOOKUP($A23,'admin-post'!$A:$D,3,FALSE),""))))))</f>
        <v/>
      </c>
      <c r="D23" s="19" t="str">
        <f>IF(IFERROR(MATCH(A23,'listener-post'!$A:$A,0),"")&lt;&gt;"","listener-post",IF(IFERROR(MATCH(A23,'andon-get'!$A:$A,0),"")&lt;&gt;"","andon-get",IF(IFERROR(MATCH(A23,'admin-post'!$A:$A,0),"")&lt;&gt;"","admin-post",IF(IFERROR(MATCH(A23,'admin-put'!$A:$A,0),"")&lt;&gt;"","admin-put",IF(IFERROR(MATCH(A23,'admin-get'!$A:$A,0),"")&lt;&gt;"","admin-get",IF(IFERROR(MATCH(A23,'admin-delete'!$A:$A,0),"")&lt;&gt;"","admin-delete",""))))))</f>
        <v/>
      </c>
    </row>
  </sheetData>
  <phoneticPr fontId="9" type="noConversion"/>
  <hyperlinks>
    <hyperlink ref="A1" r:id="rId1" xr:uid="{00000000-0004-0000-0700-000000000000}"/>
    <hyperlink ref="C5" r:id="rId2" xr:uid="{D8ADF6D3-3615-42FE-B4CD-F6E0E00C3270}"/>
    <hyperlink ref="C6" r:id="rId3" xr:uid="{D0161DAD-556F-4745-BF81-451AB94E08EA}"/>
    <hyperlink ref="C7" r:id="rId4" xr:uid="{9B5F3E13-B004-4BC1-9674-4A8E8F2286C6}"/>
    <hyperlink ref="C8" r:id="rId5" xr:uid="{8CF1957E-6597-47C5-AFAF-043AB2BA7409}"/>
    <hyperlink ref="C9" r:id="rId6" xr:uid="{3CA83748-C157-45CA-9DF7-786EF391874E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"/>
  <sheetViews>
    <sheetView workbookViewId="0">
      <selection activeCell="B5" sqref="B5"/>
    </sheetView>
  </sheetViews>
  <sheetFormatPr defaultRowHeight="13.8"/>
  <cols>
    <col min="1" max="1" width="4.33203125" bestFit="1" customWidth="1"/>
    <col min="2" max="2" width="37.33203125" bestFit="1" customWidth="1"/>
    <col min="3" max="4" width="7.6640625" bestFit="1" customWidth="1"/>
    <col min="5" max="5" width="62.44140625" bestFit="1" customWidth="1"/>
    <col min="6" max="6" width="72.6640625" bestFit="1" customWidth="1"/>
    <col min="7" max="7" width="19" bestFit="1" customWidth="1"/>
  </cols>
  <sheetData>
    <row r="1" spans="2:7" s="21" customFormat="1">
      <c r="B1" s="21" t="s">
        <v>93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</row>
    <row r="2" spans="2:7" s="20" customFormat="1">
      <c r="B2" s="20" t="s">
        <v>99</v>
      </c>
      <c r="C2" s="20" t="s">
        <v>19</v>
      </c>
      <c r="E2" s="20" t="s">
        <v>100</v>
      </c>
      <c r="F2" s="20" t="s">
        <v>101</v>
      </c>
      <c r="G2" s="20" t="s">
        <v>102</v>
      </c>
    </row>
    <row r="3" spans="2:7" s="20" customFormat="1"/>
    <row r="4" spans="2:7">
      <c r="B4" s="65" t="s">
        <v>103</v>
      </c>
      <c r="C4" s="65"/>
      <c r="D4" s="65"/>
      <c r="E4" s="65"/>
      <c r="F4" s="65"/>
      <c r="G4" s="65"/>
    </row>
  </sheetData>
  <mergeCells count="1">
    <mergeCell ref="B4:G4"/>
  </mergeCell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admin-delete</vt:lpstr>
      <vt:lpstr>admin-get</vt:lpstr>
      <vt:lpstr>admin-put</vt:lpstr>
      <vt:lpstr>admin-post</vt:lpstr>
      <vt:lpstr>andon-get</vt:lpstr>
      <vt:lpstr>listener-get</vt:lpstr>
      <vt:lpstr>listener-post</vt:lpstr>
      <vt:lpstr>API</vt:lpstr>
      <vt:lpstr>help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 Morrison (TMMC)</dc:creator>
  <cp:keywords/>
  <dc:description/>
  <cp:lastModifiedBy>Kyle Chen</cp:lastModifiedBy>
  <cp:revision/>
  <dcterms:created xsi:type="dcterms:W3CDTF">2019-01-09T17:00:06Z</dcterms:created>
  <dcterms:modified xsi:type="dcterms:W3CDTF">2024-06-13T01:17:16Z</dcterms:modified>
  <cp:category/>
  <cp:contentStatus/>
</cp:coreProperties>
</file>