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Tiroirs\Boulot\DI\"/>
    </mc:Choice>
  </mc:AlternateContent>
  <xr:revisionPtr revIDLastSave="0" documentId="13_ncr:1_{8C3BCE96-2A68-4693-A0C4-E11AF798C781}" xr6:coauthVersionLast="47" xr6:coauthVersionMax="47" xr10:uidLastSave="{00000000-0000-0000-0000-000000000000}"/>
  <bookViews>
    <workbookView xWindow="-108" yWindow="-108" windowWidth="23256" windowHeight="12720" tabRatio="876" firstSheet="1" activeTab="3" xr2:uid="{920D10D5-1DBD-40A7-A0F7-5BDC8FE88635}"/>
  </bookViews>
  <sheets>
    <sheet name="Lesson 1" sheetId="3" r:id="rId1"/>
    <sheet name="Lesson 3.1 (Data)" sheetId="8" r:id="rId2"/>
    <sheet name="Lesson 3.1 (Pivot Table)" sheetId="9" r:id="rId3"/>
    <sheet name="Lesson 3.2 (Data)" sheetId="11" r:id="rId4"/>
    <sheet name="Lesson 3.2 (Pivot Table)" sheetId="13" r:id="rId5"/>
    <sheet name="Cleaning Text" sheetId="5" r:id="rId6"/>
    <sheet name="Ex01" sheetId="4" r:id="rId7"/>
  </sheets>
  <definedNames>
    <definedName name="_xlnm._FilterDatabase" localSheetId="5" hidden="1">'Cleaning Text'!$A$1:$G$1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J3" i="5"/>
  <c r="J4" i="5"/>
  <c r="J5" i="5"/>
  <c r="J6" i="5"/>
  <c r="J2" i="5"/>
  <c r="I2" i="5"/>
  <c r="H3" i="5"/>
  <c r="H4" i="5"/>
  <c r="H5" i="5"/>
  <c r="H6" i="5"/>
  <c r="H2" i="5"/>
  <c r="C17" i="4"/>
  <c r="C18" i="4"/>
  <c r="C16" i="4"/>
  <c r="B10" i="4"/>
  <c r="B11" i="4"/>
  <c r="B9" i="4"/>
  <c r="F2" i="4"/>
  <c r="G2" i="4"/>
  <c r="O3" i="3"/>
  <c r="O4" i="3"/>
  <c r="O5" i="3"/>
  <c r="O6" i="3"/>
  <c r="O7" i="3"/>
  <c r="O8" i="3"/>
  <c r="O9" i="3"/>
  <c r="O10" i="3"/>
  <c r="O11" i="3"/>
  <c r="O2" i="3"/>
  <c r="N3" i="3"/>
  <c r="N4" i="3"/>
  <c r="N5" i="3"/>
  <c r="N6" i="3"/>
  <c r="N7" i="3"/>
  <c r="N8" i="3"/>
  <c r="N9" i="3"/>
  <c r="N10" i="3"/>
  <c r="N11" i="3"/>
  <c r="N2" i="3"/>
  <c r="M11" i="3"/>
  <c r="M3" i="3"/>
  <c r="M4" i="3"/>
  <c r="M5" i="3"/>
  <c r="M6" i="3"/>
  <c r="M7" i="3"/>
  <c r="M8" i="3"/>
  <c r="M9" i="3"/>
  <c r="M10" i="3"/>
  <c r="M2" i="3"/>
  <c r="L3" i="3"/>
  <c r="L4" i="3"/>
  <c r="L5" i="3"/>
  <c r="L6" i="3"/>
  <c r="L7" i="3"/>
  <c r="L8" i="3"/>
  <c r="L9" i="3"/>
  <c r="L10" i="3"/>
  <c r="L11" i="3"/>
  <c r="L2" i="3"/>
  <c r="B24" i="3"/>
  <c r="B25" i="3"/>
  <c r="B26" i="3"/>
  <c r="B27" i="3"/>
  <c r="B28" i="3"/>
  <c r="B29" i="3"/>
  <c r="B20" i="3"/>
  <c r="B21" i="3"/>
  <c r="B22" i="3"/>
  <c r="B23" i="3"/>
  <c r="D16" i="3"/>
  <c r="C16" i="3"/>
  <c r="B16" i="3"/>
  <c r="A16" i="3"/>
  <c r="J2" i="3" a="1"/>
  <c r="J2" i="3" s="1"/>
  <c r="J1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20694-BF36-4CF5-9AC9-B74E89F598A4}" keepAlive="1" name="Query - COCA COLA CO" description="Connection to the 'COCA COLA CO' query in the workbook." type="5" refreshedVersion="0" background="1">
    <dbPr connection="Provider=Microsoft.Mashup.OleDb.1;Data Source=$Workbook$;Location=&quot;COCA COLA CO&quot;;Extended Properties=&quot;&quot;" command="SELECT * FROM [COCA COLA CO]"/>
  </connection>
  <connection id="2" xr16:uid="{6F64A671-0BAE-452D-9711-A27664C8DB5E}" keepAlive="1" name="Query - Column3_cleaned" description="Connection to the 'Column3_cleaned' query in the workbook." type="5" refreshedVersion="8" background="1" saveData="1">
    <dbPr connection="Provider=Microsoft.Mashup.OleDb.1;Data Source=$Workbook$;Location=Column3_cleaned;Extended Properties=&quot;&quot;" command="SELECT * FROM [Column3_clean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<sst xmlns="http://schemas.openxmlformats.org/spreadsheetml/2006/main" count="546" uniqueCount="371">
  <si>
    <t>Hero Name</t>
  </si>
  <si>
    <t>Hours Patrolling</t>
  </si>
  <si>
    <t>Crimes Stopped</t>
  </si>
  <si>
    <t>Civilians Rescued</t>
  </si>
  <si>
    <t>Superman</t>
  </si>
  <si>
    <t>Batman</t>
  </si>
  <si>
    <t>Wonder Woman</t>
  </si>
  <si>
    <t>Spider-Man</t>
  </si>
  <si>
    <t>Iron Man</t>
  </si>
  <si>
    <t>Hulk</t>
  </si>
  <si>
    <t>Thor</t>
  </si>
  <si>
    <t>Flash</t>
  </si>
  <si>
    <t>Aquaman</t>
  </si>
  <si>
    <t>Green Lantern</t>
  </si>
  <si>
    <t>Toys Sold</t>
  </si>
  <si>
    <t>Cape Repair Cost</t>
  </si>
  <si>
    <t>Meal Cost</t>
  </si>
  <si>
    <t>Toy Price</t>
  </si>
  <si>
    <t>Revenue</t>
  </si>
  <si>
    <t>SUMPRODUCT</t>
  </si>
  <si>
    <t>TOTAL</t>
  </si>
  <si>
    <t>INDEX-MATCH</t>
  </si>
  <si>
    <t>INDEX</t>
  </si>
  <si>
    <t>MATCH</t>
  </si>
  <si>
    <t>IF</t>
  </si>
  <si>
    <t>Comments</t>
  </si>
  <si>
    <t>Advanced Comments</t>
  </si>
  <si>
    <t>Logical IF</t>
  </si>
  <si>
    <t>Nested IF</t>
  </si>
  <si>
    <t>Item</t>
  </si>
  <si>
    <t>Score</t>
  </si>
  <si>
    <t>Weight</t>
  </si>
  <si>
    <t>A</t>
  </si>
  <si>
    <t>B</t>
  </si>
  <si>
    <t>C</t>
  </si>
  <si>
    <t>Weighted Average</t>
  </si>
  <si>
    <t>Regular Average</t>
  </si>
  <si>
    <t>Value</t>
  </si>
  <si>
    <t>Result</t>
  </si>
  <si>
    <t>Value1</t>
  </si>
  <si>
    <t>Value2</t>
  </si>
  <si>
    <t>Email</t>
  </si>
  <si>
    <t>Address</t>
  </si>
  <si>
    <t>Purchase Date</t>
  </si>
  <si>
    <t>Notes</t>
  </si>
  <si>
    <t>555-1234</t>
  </si>
  <si>
    <t>Excellent Customer! 😊</t>
  </si>
  <si>
    <t>jane_smith@website.org</t>
  </si>
  <si>
    <t>6789 Oak Dr, Springfield, IL</t>
  </si>
  <si>
    <t>Important; Needs follow-up</t>
  </si>
  <si>
    <t>michael!j@business.co</t>
  </si>
  <si>
    <t>5432 Pine Blvd, Unit 21, Houston TX</t>
  </si>
  <si>
    <t>Has some incorrect characters...</t>
  </si>
  <si>
    <t>maryoneil@personal.com</t>
  </si>
  <si>
    <t>91 Sunset St, London, UK</t>
  </si>
  <si>
    <t>Update profile information</t>
  </si>
  <si>
    <t>albert_delacruz@example.net</t>
  </si>
  <si>
    <t>555-999-8888</t>
  </si>
  <si>
    <t>1000 River Rd, Suite 10, Miami, FL</t>
  </si>
  <si>
    <t>🔥 Customer Service priority.</t>
  </si>
  <si>
    <t>CLEAN function</t>
  </si>
  <si>
    <t>TRIM function</t>
  </si>
  <si>
    <t xml:space="preserve">1234 Elm St, Apt 5B,       Springfield      </t>
  </si>
  <si>
    <t>COMBINE THE 2</t>
  </si>
  <si>
    <t>john.doe</t>
  </si>
  <si>
    <t>jane_smith</t>
  </si>
  <si>
    <t>website.org</t>
  </si>
  <si>
    <t>michael!j</t>
  </si>
  <si>
    <t>business.co</t>
  </si>
  <si>
    <t>maryoneil</t>
  </si>
  <si>
    <t>personal.com</t>
  </si>
  <si>
    <t>albert_delacruz</t>
  </si>
  <si>
    <t>example.net</t>
  </si>
  <si>
    <t>555-321-6789</t>
  </si>
  <si>
    <t>Phone-Number</t>
  </si>
  <si>
    <t>+1-(555)-987-6543</t>
  </si>
  <si>
    <t>+44-20-7946-0958</t>
  </si>
  <si>
    <t>john.doe@compaNew York.com</t>
  </si>
  <si>
    <t>compaNew York.com</t>
  </si>
  <si>
    <t>New York</t>
  </si>
  <si>
    <t>Fruits</t>
  </si>
  <si>
    <t>Amount (in Units)</t>
  </si>
  <si>
    <t>Country</t>
  </si>
  <si>
    <t>Apple</t>
  </si>
  <si>
    <t>India</t>
  </si>
  <si>
    <t>Pineapple</t>
  </si>
  <si>
    <t>Guavas</t>
  </si>
  <si>
    <t>Mango</t>
  </si>
  <si>
    <t>Malaysia</t>
  </si>
  <si>
    <t>Nepal</t>
  </si>
  <si>
    <t>Singapore</t>
  </si>
  <si>
    <t>Row Labels</t>
  </si>
  <si>
    <t>Grand Total</t>
  </si>
  <si>
    <t>Sum of Amount (in Units)</t>
  </si>
  <si>
    <t>df.groupby('country')['Amount'].sum()</t>
  </si>
  <si>
    <t>df.groupby('country')['Amount'].mean()</t>
  </si>
  <si>
    <t>(Multiple Items)</t>
  </si>
  <si>
    <t>sku</t>
  </si>
  <si>
    <t>price</t>
  </si>
  <si>
    <t>quantity_sold</t>
  </si>
  <si>
    <t>sale_date</t>
  </si>
  <si>
    <t>item_age</t>
  </si>
  <si>
    <t>store_location</t>
  </si>
  <si>
    <t>Donald Vandervort</t>
  </si>
  <si>
    <t>2024-09-08T17:46:13.136Z</t>
  </si>
  <si>
    <t>467 Gulgowski Hill</t>
  </si>
  <si>
    <t>2024-02-09T02:04:49.051Z</t>
  </si>
  <si>
    <t>67652 Jenkins Forks</t>
  </si>
  <si>
    <t>XQWzRMSQfR</t>
  </si>
  <si>
    <t>2024-04-15T20:06:23.597Z</t>
  </si>
  <si>
    <t>828 Rolfson Gardens</t>
  </si>
  <si>
    <t>sBuM7ZwCRB</t>
  </si>
  <si>
    <t>2024-06-10T10:23:58.086Z</t>
  </si>
  <si>
    <t>235 Central Avenue</t>
  </si>
  <si>
    <t>2024-06-19T18:36:47.532Z</t>
  </si>
  <si>
    <t>523 Hank Trace</t>
  </si>
  <si>
    <t>AQrIuwPPdc</t>
  </si>
  <si>
    <t>2024-09-24T05:53:23.382Z</t>
  </si>
  <si>
    <t>407 Reichel Ranch</t>
  </si>
  <si>
    <t>tRmHaQM7nV</t>
  </si>
  <si>
    <t>2024-04-28T06:21:58.124Z</t>
  </si>
  <si>
    <t>623 Jacey Well</t>
  </si>
  <si>
    <t>2024-07-03T19:27:47.415Z</t>
  </si>
  <si>
    <t>91212 Johnny Parks</t>
  </si>
  <si>
    <t>2024-07-06T06:30:50.758Z</t>
  </si>
  <si>
    <t>58467 N High Street</t>
  </si>
  <si>
    <t>zAwJ6BJmcR</t>
  </si>
  <si>
    <t>2023-12-28T13:44:06.565Z</t>
  </si>
  <si>
    <t>639 George Gateway</t>
  </si>
  <si>
    <t>2023-11-27T13:49:05.597Z</t>
  </si>
  <si>
    <t>2422 Walsh Drives</t>
  </si>
  <si>
    <t>2023-09-28T20:42:09.298Z</t>
  </si>
  <si>
    <t>3505 Lehner Underpass</t>
  </si>
  <si>
    <t>2024-06-25T17:45:55.807Z</t>
  </si>
  <si>
    <t>12381 Sabina Orchard</t>
  </si>
  <si>
    <t>2ddykov4cP</t>
  </si>
  <si>
    <t>2024-02-21T04:05:55.071Z</t>
  </si>
  <si>
    <t>981 Antonette Ford</t>
  </si>
  <si>
    <t>2023-10-21T10:31:08.949Z</t>
  </si>
  <si>
    <t>165 Kutch Mountain</t>
  </si>
  <si>
    <t>DsJjKDUduY</t>
  </si>
  <si>
    <t>2024-09-03T05:09:16.846Z</t>
  </si>
  <si>
    <t>9633 Church Path</t>
  </si>
  <si>
    <t>2023-11-08T16:29:56.703Z</t>
  </si>
  <si>
    <t>44982 Boundary Road</t>
  </si>
  <si>
    <t>2024-04-12T23:27:02.685Z</t>
  </si>
  <si>
    <t>7562 Grant Street</t>
  </si>
  <si>
    <t>2023-10-20T21:23:29.184Z</t>
  </si>
  <si>
    <t>562 Murray Common</t>
  </si>
  <si>
    <t>1xAxGyiyqo</t>
  </si>
  <si>
    <t>2024-09-13T07:38:05.152Z</t>
  </si>
  <si>
    <t>22893 Harber Grove</t>
  </si>
  <si>
    <t>2024-05-06T04:28:53.081Z</t>
  </si>
  <si>
    <t>936 Pine Street</t>
  </si>
  <si>
    <t>EgRNqOKRc8</t>
  </si>
  <si>
    <t>2024-03-08T07:25:39.020Z</t>
  </si>
  <si>
    <t>5288 Domenico Freeway</t>
  </si>
  <si>
    <t>b6a8Z4OFZ0</t>
  </si>
  <si>
    <t>2023-10-07T02:53:58.099Z</t>
  </si>
  <si>
    <t>91123 Arvid Burgs</t>
  </si>
  <si>
    <t>2024-05-14T17:33:19.128Z</t>
  </si>
  <si>
    <t>64428 Abbey Road</t>
  </si>
  <si>
    <t>Terrence Schroeder</t>
  </si>
  <si>
    <t>2024-07-29T02:11:50.942Z</t>
  </si>
  <si>
    <t>949 Collier Crossing</t>
  </si>
  <si>
    <t>Fr8AvNKNRD</t>
  </si>
  <si>
    <t>2024-02-20T02:20:14.476Z</t>
  </si>
  <si>
    <t>77162 Stamm Light</t>
  </si>
  <si>
    <t>2024-04-08T10:11:45.722Z</t>
  </si>
  <si>
    <t>29846 Abshire Pine</t>
  </si>
  <si>
    <t>0yc2Ahs7WF</t>
  </si>
  <si>
    <t>2023-12-24T10:36:04.241Z</t>
  </si>
  <si>
    <t>26326 The Glebe</t>
  </si>
  <si>
    <t>2023-11-14T02:51:17.332Z</t>
  </si>
  <si>
    <t>219 Victoria Road</t>
  </si>
  <si>
    <t>AABSSD6PTw</t>
  </si>
  <si>
    <t>2024-06-11T05:34:02.996Z</t>
  </si>
  <si>
    <t>131 Rowan Close</t>
  </si>
  <si>
    <t>LlZzxexH6U</t>
  </si>
  <si>
    <t>2024-06-14T16:18:46.806Z</t>
  </si>
  <si>
    <t>80356 Lakin Lakes</t>
  </si>
  <si>
    <t>2024-02-16T01:42:29.230Z</t>
  </si>
  <si>
    <t>41407 Cummings Tunnel</t>
  </si>
  <si>
    <t>2023-09-29T02:34:13.692Z</t>
  </si>
  <si>
    <t>421 Georgette Parkways</t>
  </si>
  <si>
    <t>Tpsw4hSha9</t>
  </si>
  <si>
    <t>2024-05-04T05:26:49.692Z</t>
  </si>
  <si>
    <t>541 Wuckert Pass</t>
  </si>
  <si>
    <t>Edgar Bailey</t>
  </si>
  <si>
    <t>2024-01-20T22:09:16.094Z</t>
  </si>
  <si>
    <t>29716 O'Conner Views</t>
  </si>
  <si>
    <t>vj2gf6kSxU</t>
  </si>
  <si>
    <t>2024-05-18T09:33:12.759Z</t>
  </si>
  <si>
    <t>9445 Kunde Track</t>
  </si>
  <si>
    <t>2024-01-09T03:24:33.945Z</t>
  </si>
  <si>
    <t>946 Peyton Road</t>
  </si>
  <si>
    <t>BtSbjzAfI6</t>
  </si>
  <si>
    <t>2023-10-10T02:51:25.088Z</t>
  </si>
  <si>
    <t>313 Lehner Knoll</t>
  </si>
  <si>
    <t>oHn8Kc6hme</t>
  </si>
  <si>
    <t>2024-01-29T09:28:08.262Z</t>
  </si>
  <si>
    <t>736 Sienna Mountain</t>
  </si>
  <si>
    <t>2023-12-12T02:14:50.292Z</t>
  </si>
  <si>
    <t>64020 Justine Land</t>
  </si>
  <si>
    <t>2023-12-31T18:09:58.275Z</t>
  </si>
  <si>
    <t>7934 Gulgowski Common</t>
  </si>
  <si>
    <t>djpNaG1q8f</t>
  </si>
  <si>
    <t>2024-09-07T03:02:38.567Z</t>
  </si>
  <si>
    <t>11435 Collier Greens</t>
  </si>
  <si>
    <t>Paula Williamson Jr.</t>
  </si>
  <si>
    <t>Fm5WJIwbYS</t>
  </si>
  <si>
    <t>2024-01-21T07:08:25.037Z</t>
  </si>
  <si>
    <t>3360 Estefania Well</t>
  </si>
  <si>
    <t>2024-06-10T04:52:52.143Z</t>
  </si>
  <si>
    <t>92262 Rowland Mills</t>
  </si>
  <si>
    <t>2023-10-21T00:52:47.028Z</t>
  </si>
  <si>
    <t>37895 Cedar Close</t>
  </si>
  <si>
    <t>pIz2oQUV8O</t>
  </si>
  <si>
    <t>2024-07-14T02:45:41.312Z</t>
  </si>
  <si>
    <t>4950 Kuhlman Alley</t>
  </si>
  <si>
    <t>tQFniXDlP5</t>
  </si>
  <si>
    <t>2024-03-28T15:07:37.600Z</t>
  </si>
  <si>
    <t>80529 Fisher Lock</t>
  </si>
  <si>
    <t>Ru74RWLnsF</t>
  </si>
  <si>
    <t>2024-05-08T13:53:36.781Z</t>
  </si>
  <si>
    <t>87093 Farrell Union</t>
  </si>
  <si>
    <t>2024-04-11T21:14:00.549Z</t>
  </si>
  <si>
    <t>32196 Quitzon Gardens</t>
  </si>
  <si>
    <t>sOQFae9xlr</t>
  </si>
  <si>
    <t>2024-03-28T17:00:47.504Z</t>
  </si>
  <si>
    <t>181 Oak Avenue</t>
  </si>
  <si>
    <t>Nicolas Douglas</t>
  </si>
  <si>
    <t>aCRgjzV4Mu</t>
  </si>
  <si>
    <t>2024-03-17T15:48:12.012Z</t>
  </si>
  <si>
    <t>2949 North Road</t>
  </si>
  <si>
    <t>sZfDGT48CE</t>
  </si>
  <si>
    <t>2024-09-14T03:51:29.683Z</t>
  </si>
  <si>
    <t>8160 Annamarie Terrace</t>
  </si>
  <si>
    <t>1pOUrnldOz</t>
  </si>
  <si>
    <t>2023-11-29T14:42:06.229Z</t>
  </si>
  <si>
    <t>24278 Roman Way</t>
  </si>
  <si>
    <t>GMGLJ5TnMR</t>
  </si>
  <si>
    <t>2024-04-29T07:30:13.118Z</t>
  </si>
  <si>
    <t>7680 Myrna Road</t>
  </si>
  <si>
    <t>2024-01-09T21:48:43.476Z</t>
  </si>
  <si>
    <t>34301 Gleason Summit</t>
  </si>
  <si>
    <t>Danielle Klein</t>
  </si>
  <si>
    <t>ouJmmuSlL4</t>
  </si>
  <si>
    <t>2023-10-31T02:47:42.620Z</t>
  </si>
  <si>
    <t>957 Windler Stream</t>
  </si>
  <si>
    <t>2024-07-11T04:40:54.811Z</t>
  </si>
  <si>
    <t>7782 Okey Fall</t>
  </si>
  <si>
    <t>JQ7OlfQcdm</t>
  </si>
  <si>
    <t>2023-11-13T05:42:54.836Z</t>
  </si>
  <si>
    <t>4333 Fahey Overpass</t>
  </si>
  <si>
    <t>2024-09-13T12:05:50.485Z</t>
  </si>
  <si>
    <t>7461 W Jefferson Street</t>
  </si>
  <si>
    <t>2024-04-24T14:43:12.094Z</t>
  </si>
  <si>
    <t>960 Yew Tree Close</t>
  </si>
  <si>
    <t>zanLqI5KMF</t>
  </si>
  <si>
    <t>2023-12-06T20:08:27.450Z</t>
  </si>
  <si>
    <t>2490 Samir Ridge</t>
  </si>
  <si>
    <t>95hG9d0vUT</t>
  </si>
  <si>
    <t>2024-08-31T00:13:39.166Z</t>
  </si>
  <si>
    <t>540 Stanton Lakes</t>
  </si>
  <si>
    <t>KvY0JzRDX6</t>
  </si>
  <si>
    <t>2023-10-02T13:08:31.595Z</t>
  </si>
  <si>
    <t>412 N Park Street</t>
  </si>
  <si>
    <t>lp1T59fl7T</t>
  </si>
  <si>
    <t>2024-07-20T14:08:53.713Z</t>
  </si>
  <si>
    <t>2005 Litzy Hollow</t>
  </si>
  <si>
    <t>2024-03-10T02:16:51.646Z</t>
  </si>
  <si>
    <t>94404 Tower Road</t>
  </si>
  <si>
    <t>2024-04-11T22:05:21.141Z</t>
  </si>
  <si>
    <t>36122 Johnathan Mount</t>
  </si>
  <si>
    <t>EiQ7gjoblx</t>
  </si>
  <si>
    <t>2023-12-12T21:19:43.130Z</t>
  </si>
  <si>
    <t>5052 Brionna Terrace</t>
  </si>
  <si>
    <t>pUiVtsu5G6</t>
  </si>
  <si>
    <t>2024-09-09T23:39:04.195Z</t>
  </si>
  <si>
    <t>1595 Church Path</t>
  </si>
  <si>
    <t>2023-09-27T22:12:41.496Z</t>
  </si>
  <si>
    <t>6299 Royal Cape</t>
  </si>
  <si>
    <t>2024-02-09T04:15:59.718Z</t>
  </si>
  <si>
    <t>234 Wilkinson Dale</t>
  </si>
  <si>
    <t>DIdAxFrVsz</t>
  </si>
  <si>
    <t>2023-12-18T17:39:25.369Z</t>
  </si>
  <si>
    <t>5439 Rory Well</t>
  </si>
  <si>
    <t>tT6bIJFyYO</t>
  </si>
  <si>
    <t>2023-12-24T07:39:39.257Z</t>
  </si>
  <si>
    <t>55998 Dillan Knoll</t>
  </si>
  <si>
    <t>2024-02-08T14:43:54.063Z</t>
  </si>
  <si>
    <t>470 Jayda Dale</t>
  </si>
  <si>
    <t>xRzFa4qDap</t>
  </si>
  <si>
    <t>2024-01-23T03:30:59.967Z</t>
  </si>
  <si>
    <t>4353 Patsy Lock</t>
  </si>
  <si>
    <t>Megan Klein</t>
  </si>
  <si>
    <t>2024-08-24T10:12:32.802Z</t>
  </si>
  <si>
    <t>364 Beach Road</t>
  </si>
  <si>
    <t>Eric Wintheiser</t>
  </si>
  <si>
    <t>kEB3OKvsdf</t>
  </si>
  <si>
    <t>2024-01-25T04:32:23.510Z</t>
  </si>
  <si>
    <t>758 Ridge Road</t>
  </si>
  <si>
    <t>2024-05-04T09:06:36.769Z</t>
  </si>
  <si>
    <t>2329 Theodore Throughway</t>
  </si>
  <si>
    <t>PyydLl8h6J</t>
  </si>
  <si>
    <t>2024-04-06T12:54:34.464Z</t>
  </si>
  <si>
    <t>69069 Schoen Neck</t>
  </si>
  <si>
    <t>dPgv06TFhD</t>
  </si>
  <si>
    <t>2023-11-09T04:08:36.116Z</t>
  </si>
  <si>
    <t>1862 Camille Villages</t>
  </si>
  <si>
    <t>dsFAgsL8nt</t>
  </si>
  <si>
    <t>2024-03-18T03:52:59.869Z</t>
  </si>
  <si>
    <t>1165 Fay Club</t>
  </si>
  <si>
    <t>dZfQ5b0pIo</t>
  </si>
  <si>
    <t>2024-04-12T16:16:49.173Z</t>
  </si>
  <si>
    <t>8273 Oberbrunner Neck</t>
  </si>
  <si>
    <t>2024-08-09T09:36:23.403Z</t>
  </si>
  <si>
    <t>146 Sandringham Road</t>
  </si>
  <si>
    <t>dHKWtio2Wp</t>
  </si>
  <si>
    <t>2024-05-29T02:21:29.235Z</t>
  </si>
  <si>
    <t>54265 Alexane Vista</t>
  </si>
  <si>
    <t>psEIOliHhD</t>
  </si>
  <si>
    <t>2024-03-18T23:29:29.397Z</t>
  </si>
  <si>
    <t>998 The Fairway</t>
  </si>
  <si>
    <t>MAeQWjb9RR</t>
  </si>
  <si>
    <t>2024-07-14T02:56:51.784Z</t>
  </si>
  <si>
    <t>8203 Kuhn Light</t>
  </si>
  <si>
    <t>2024-08-24T02:33:36.359Z</t>
  </si>
  <si>
    <t>93064 S Bridge Street</t>
  </si>
  <si>
    <t>2023-11-21T09:41:29.301Z</t>
  </si>
  <si>
    <t>685 Abbott Terrace</t>
  </si>
  <si>
    <t>lVcpQwlfjm</t>
  </si>
  <si>
    <t>2024-09-01T03:17:58.256Z</t>
  </si>
  <si>
    <t>33164 Roob Union</t>
  </si>
  <si>
    <t>PDR2OslgNz</t>
  </si>
  <si>
    <t>2024-06-27T12:58:27.238Z</t>
  </si>
  <si>
    <t>27133 Price Ramp</t>
  </si>
  <si>
    <t>2024-05-27T05:31:10.324Z</t>
  </si>
  <si>
    <t>717 Mittie Courts</t>
  </si>
  <si>
    <t>2023-12-21T11:46:00.968Z</t>
  </si>
  <si>
    <t>40775 Welch Extensions</t>
  </si>
  <si>
    <t>f01eaOl1Ij</t>
  </si>
  <si>
    <t>2023-10-28T17:40:26.852Z</t>
  </si>
  <si>
    <t>448 Hilll Expressway</t>
  </si>
  <si>
    <t>1uVJUsFdBC</t>
  </si>
  <si>
    <t>2024-07-17T09:09:06.923Z</t>
  </si>
  <si>
    <t>478 W 4th Street</t>
  </si>
  <si>
    <t>krACyujDFe</t>
  </si>
  <si>
    <t>2023-10-19T07:51:53.567Z</t>
  </si>
  <si>
    <t>78875 Ward Mill</t>
  </si>
  <si>
    <t>2024-05-11T08:28:09.535Z</t>
  </si>
  <si>
    <t>2190 Runolfsdottir Ridge</t>
  </si>
  <si>
    <t>2023-12-14T08:47:46.208Z</t>
  </si>
  <si>
    <t>28186 DuBuque Mountain</t>
  </si>
  <si>
    <t>2024-06-23T14:25:59.279Z</t>
  </si>
  <si>
    <t>78292 Laverne Rest</t>
  </si>
  <si>
    <t>Salvatore Bosco</t>
  </si>
  <si>
    <t>MBq1XJwpSP</t>
  </si>
  <si>
    <t>2024-07-16T00:57:51.622Z</t>
  </si>
  <si>
    <t>20805 Kozey Canyon</t>
  </si>
  <si>
    <t>Mrs. Lucy Fahey</t>
  </si>
  <si>
    <t>0g4RKQwY1z</t>
  </si>
  <si>
    <t>2024-03-29T02:52:15.784Z</t>
  </si>
  <si>
    <t>564 Pollich Greens</t>
  </si>
  <si>
    <t>2024-07-09T21:08:20.927Z</t>
  </si>
  <si>
    <t>997 King's Road</t>
  </si>
  <si>
    <t>Client</t>
  </si>
  <si>
    <t>Sum of price</t>
  </si>
  <si>
    <t>Average of price2</t>
  </si>
  <si>
    <t>Max of 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</si>
</sst>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9303B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9303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2"/>
    <xf numFmtId="0" fontId="2" fillId="2" borderId="0" xfId="2" applyAlignment="1">
      <alignment horizontal="right"/>
    </xf>
    <xf numFmtId="44" fontId="2" fillId="2" borderId="0" xfId="2" applyNumberFormat="1" applyAlignment="1">
      <alignment horizontal="right"/>
    </xf>
    <xf numFmtId="0" fontId="0" fillId="0" borderId="0" xfId="0" applyAlignment="1">
      <alignment horizontal="right"/>
    </xf>
    <xf numFmtId="44" fontId="0" fillId="0" borderId="0" xfId="1" applyFont="1" applyAlignment="1">
      <alignment horizontal="right"/>
    </xf>
    <xf numFmtId="44" fontId="0" fillId="0" borderId="0" xfId="0" applyNumberFormat="1"/>
    <xf numFmtId="44" fontId="2" fillId="2" borderId="0" xfId="1" applyFont="1" applyFill="1" applyAlignment="1">
      <alignment horizontal="right"/>
    </xf>
    <xf numFmtId="44" fontId="0" fillId="0" borderId="0" xfId="1" applyFont="1"/>
    <xf numFmtId="0" fontId="2" fillId="3" borderId="0" xfId="3"/>
    <xf numFmtId="0" fontId="0" fillId="0" borderId="0" xfId="1" applyNumberFormat="1" applyFont="1" applyAlignment="1">
      <alignment horizontal="right"/>
    </xf>
    <xf numFmtId="44" fontId="2" fillId="3" borderId="0" xfId="3" applyNumberFormat="1" applyAlignment="1">
      <alignment horizontal="right"/>
    </xf>
    <xf numFmtId="0" fontId="2" fillId="4" borderId="0" xfId="4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0" borderId="0" xfId="5" applyAlignment="1">
      <alignment vertical="center"/>
    </xf>
    <xf numFmtId="0" fontId="4" fillId="0" borderId="0" xfId="5" applyFill="1"/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</cellXfs>
  <cellStyles count="6">
    <cellStyle name="Accent1" xfId="2" builtinId="29"/>
    <cellStyle name="Accent2" xfId="3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[di_dk_excel01.xlsx]Lesson 3.2 (Pivot Table)!PivotTable4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'Lesson 3.2 (Pivot Table)'!$B$3</c:f>
              <c:strCache>
                <c:ptCount val="1"/>
                <c:pt idx="0">
                  <c:v>Sum of price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'Lesson 3.2 (Pivot Table)'!$A$4</c:f>
              <c:strCache>
                <c:ptCount val="1"/>
                <c:pt idx="0">
                  <c:v>Danielle Klein</c:v>
                </c:pt>
              </c:strCache>
            </c:strRef>
          </c:cat>
          <c:val>
            <c:numRef>
              <c:f>'Lesson 3.2 (Pivot Table)'!$B$4</c:f>
              <c:numCache>
                <c:formatCode>_("$"* #,##0.00_);_("$"* \(#,##0.00\);_("$"* "-"??_);_(@_)</c:formatCode>
                <c:ptCount val="1"/>
                <c:pt idx="0">
                  <c:v>1993.3849839174632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B-44CF-8F73-4FB127DB88E4}"/>
            </c:ext>
          </c:extLst>
        </c:ser>
        <c:ser>
          <c:idx val="1"/>
          <c:order val="1"/>
          <c:tx>
            <c:strRef>
              <c:f>'Lesson 3.2 (Pivot Table)'!$C$3</c:f>
              <c:strCache>
                <c:ptCount val="1"/>
                <c:pt idx="0">
                  <c:v>Average of price2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'Lesson 3.2 (Pivot Table)'!$A$4</c:f>
              <c:strCache>
                <c:ptCount val="1"/>
                <c:pt idx="0">
                  <c:v>Danielle Klein</c:v>
                </c:pt>
              </c:strCache>
            </c:strRef>
          </c:cat>
          <c:val>
            <c:numRef>
              <c:f>'Lesson 3.2 (Pivot Table)'!$C$4</c:f>
              <c:numCache>
                <c:formatCode>_("$"* #,##0.00_);_("$"* \(#,##0.00\);_("$"* "-"??_);_(@_)</c:formatCode>
                <c:ptCount val="1"/>
                <c:pt idx="0">
                  <c:v>284.76928341678047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B-44CF-8F73-4FB127DB88E4}"/>
            </c:ext>
          </c:extLst>
        </c:ser>
        <c:ser>
          <c:idx val="2"/>
          <c:order val="2"/>
          <c:tx>
            <c:strRef>
              <c:f>'Lesson 3.2 (Pivot Table)'!$D$3</c:f>
              <c:strCache>
                <c:ptCount val="1"/>
                <c:pt idx="0">
                  <c:v>Max of price2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'Lesson 3.2 (Pivot Table)'!$A$4</c:f>
              <c:strCache>
                <c:ptCount val="1"/>
                <c:pt idx="0">
                  <c:v>Danielle Klein</c:v>
                </c:pt>
              </c:strCache>
            </c:strRef>
          </c:cat>
          <c:val>
            <c:numRef>
              <c:f>'Lesson 3.2 (Pivot Table)'!$D$4</c:f>
              <c:numCache>
                <c:formatCode>_("$"* #,##0.00_);_("$"* \(#,##0.00\);_("$"* "-"??_);_(@_)</c:formatCode>
                <c:ptCount val="1"/>
                <c:pt idx="0">
                  <c:v>465.85184446512699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FB-44CF-8F73-4FB127DB8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807019824"/>
        <c:axId val="1807022224"/>
      </c:barChart>
      <c:catAx>
        <c:axId val="180701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22224"/>
        <c:crosses val="autoZero"/>
        <c:auto val="1"/>
        <c:lblAlgn val="ctr"/>
        <c:lblOffset val="100"/>
        <c:noMultiLvlLbl val="0"/>
      </c:catAx>
      <c:valAx>
        <c:axId val="1807022224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1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693420</xdr:colOff>
      <xdr:row>5</xdr:row>
      <xdr:rowOff>30480</xdr:rowOff>
    </xdr:from>
    <xdr:to>
      <xdr:col>10</xdr:col>
      <xdr:colOff>655320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F173DB-BCA4-5475-0134-38A4BCA2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236221</xdr:colOff>
      <xdr:row>7</xdr:row>
      <xdr:rowOff>38101</xdr:rowOff>
    </xdr:from>
    <xdr:to>
      <xdr:col>5</xdr:col>
      <xdr:colOff>746761</xdr:colOff>
      <xdr:row>11</xdr:row>
      <xdr:rowOff>174303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7B2E93-BF50-5F57-606F-F19CCF5E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1" y="1318261"/>
          <a:ext cx="2209800" cy="86772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5560.490518171297" createdVersion="8" refreshedVersion="8" minRefreshableVersion="3" recordCount="12" xr:uid="{D7DD1C07-6908-4600-90F3-C1BB2CB66A10}">
  <cacheSource type="worksheet">
    <worksheetSource ref="A1:C13" sheet="Lesson 3.1 (Data)"/>
  </cacheSource>
  <cacheFields count="3">
    <cacheField name="Fruits" numFmtId="0">
      <sharedItems count="4">
        <s v="Apple"/>
        <s v="Pineapple"/>
        <s v="Guavas"/>
        <s v="Mango"/>
      </sharedItems>
    </cacheField>
    <cacheField name="Amount (in Units)" numFmtId="0">
      <sharedItems containsSemiMixedTypes="0" containsString="0" containsNumber="1" containsInteger="1" minValue="100" maxValue="1500"/>
    </cacheField>
    <cacheField name="Country" numFmtId="0">
      <sharedItems count="4">
        <s v="India"/>
        <s v="Malaysia"/>
        <s v="Nepal"/>
        <s v="Singap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5560.50732222222" createdVersion="8" refreshedVersion="8" minRefreshableVersion="3" recordCount="100" xr:uid="{2E64BB9E-774D-42CF-9620-61161BDE99C8}">
  <cacheSource type="worksheet">
    <worksheetSource ref="A1:G101" sheet="Lesson 3.2 (Data)"/>
  </cacheSource>
  <cacheFields count="8">
    <cacheField name="Client" numFmtId="0">
      <sharedItems count="10">
        <s v="Mrs. Lucy Fahey"/>
        <s v="Terrence Schroeder"/>
        <s v="Nicolas Douglas"/>
        <s v="Salvatore Bosco"/>
        <s v="Donald Vandervort"/>
        <s v="Edgar Bailey"/>
        <s v="Megan Klein"/>
        <s v="Eric Wintheiser"/>
        <s v="Paula Williamson Jr."/>
        <s v="Danielle Klein"/>
      </sharedItems>
    </cacheField>
    <cacheField name="sku" numFmtId="0">
      <sharedItems count="54">
        <s v="0g4RKQwY1z"/>
        <s v="0yc2Ahs7WF"/>
        <s v="1pOUrnldOz"/>
        <s v="1uVJUsFdBC"/>
        <s v="1xAxGyiyqo"/>
        <s v="2ddykov4cP"/>
        <s v="95hG9d0vUT"/>
        <s v="AABSSD6PTw"/>
        <s v="aCRgjzV4Mu"/>
        <s v="AQrIuwPPdc"/>
        <s v="b6a8Z4OFZ0"/>
        <s v="BtSbjzAfI6"/>
        <s v="dHKWtio2Wp"/>
        <s v="DIdAxFrVsz"/>
        <s v="djpNaG1q8f"/>
        <s v="dPgv06TFhD"/>
        <s v="dsFAgsL8nt"/>
        <s v="DsJjKDUduY"/>
        <s v="dZfQ5b0pIo"/>
        <s v="EgRNqOKRc8"/>
        <s v="EiQ7gjoblx"/>
        <s v="f01eaOl1Ij"/>
        <s v="Fm5WJIwbYS"/>
        <s v="Fr8AvNKNRD"/>
        <s v="GMGLJ5TnMR"/>
        <s v="JQ7OlfQcdm"/>
        <s v="kEB3OKvsdf"/>
        <s v="krACyujDFe"/>
        <s v="KvY0JzRDX6"/>
        <s v="LlZzxexH6U"/>
        <s v="lp1T59fl7T"/>
        <s v="lVcpQwlfjm"/>
        <s v="MAeQWjb9RR"/>
        <s v="MBq1XJwpSP"/>
        <s v="oHn8Kc6hme"/>
        <s v="ouJmmuSlL4"/>
        <s v="PDR2OslgNz"/>
        <s v="pIz2oQUV8O"/>
        <s v="psEIOliHhD"/>
        <s v="pUiVtsu5G6"/>
        <s v="PyydLl8h6J"/>
        <s v="Ru74RWLnsF"/>
        <s v="sBuM7ZwCRB"/>
        <s v="sOQFae9xlr"/>
        <s v="sZfDGT48CE"/>
        <s v="Tpsw4hSha9"/>
        <s v="tQFniXDlP5"/>
        <s v="tRmHaQM7nV"/>
        <s v="tT6bIJFyYO"/>
        <s v="vj2gf6kSxU"/>
        <s v="XQWzRMSQfR"/>
        <s v="xRzFa4qDap"/>
        <s v="zAwJ6BJmcR"/>
        <s v="zanLqI5KMF"/>
      </sharedItems>
    </cacheField>
    <cacheField name="price" numFmtId="0">
      <sharedItems containsSemiMixedTypes="0" containsString="0" containsNumber="1" minValue="1.5995324428658899" maxValue="498.47794441948599"/>
    </cacheField>
    <cacheField name="quantity_sold" numFmtId="0">
      <sharedItems containsSemiMixedTypes="0" containsString="0" containsNumber="1" containsInteger="1" minValue="5" maxValue="998"/>
    </cacheField>
    <cacheField name="sale_date" numFmtId="0">
      <sharedItems/>
    </cacheField>
    <cacheField name="item_age" numFmtId="0">
      <sharedItems containsSemiMixedTypes="0" containsString="0" containsNumber="1" containsInteger="1" minValue="1" maxValue="108"/>
    </cacheField>
    <cacheField name="store_location" numFmtId="0">
      <sharedItems/>
    </cacheField>
    <cacheField name="Item Age per sale" numFmtId="0" formula="item_age/quantity_sol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x v="0"/>
  </r>
  <r>
    <x v="1"/>
    <n v="200"/>
    <x v="0"/>
  </r>
  <r>
    <x v="2"/>
    <n v="150"/>
    <x v="0"/>
  </r>
  <r>
    <x v="3"/>
    <n v="400"/>
    <x v="0"/>
  </r>
  <r>
    <x v="3"/>
    <n v="350"/>
    <x v="0"/>
  </r>
  <r>
    <x v="0"/>
    <n v="150"/>
    <x v="1"/>
  </r>
  <r>
    <x v="1"/>
    <n v="700"/>
    <x v="1"/>
  </r>
  <r>
    <x v="2"/>
    <n v="800"/>
    <x v="1"/>
  </r>
  <r>
    <x v="3"/>
    <n v="900"/>
    <x v="1"/>
  </r>
  <r>
    <x v="0"/>
    <n v="1000"/>
    <x v="2"/>
  </r>
  <r>
    <x v="1"/>
    <n v="1200"/>
    <x v="2"/>
  </r>
  <r>
    <x v="2"/>
    <n v="15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442.55213493667497"/>
    <n v="671"/>
    <s v="2024-03-29T02:52:15.784Z"/>
    <n v="34"/>
    <s v="564 Pollich Greens"/>
  </r>
  <r>
    <x v="1"/>
    <x v="1"/>
    <n v="325.07634719926801"/>
    <n v="390"/>
    <s v="2023-12-24T10:36:04.241Z"/>
    <n v="73"/>
    <s v="26326 The Glebe"/>
  </r>
  <r>
    <x v="2"/>
    <x v="2"/>
    <n v="195.82144104549599"/>
    <n v="486"/>
    <s v="2023-11-29T14:42:06.229Z"/>
    <n v="14"/>
    <s v="24278 Roman Way"/>
  </r>
  <r>
    <x v="3"/>
    <x v="3"/>
    <n v="36.969816598342703"/>
    <n v="279"/>
    <s v="2024-07-17T09:09:06.923Z"/>
    <n v="52"/>
    <s v="478 W 4th Street"/>
  </r>
  <r>
    <x v="4"/>
    <x v="4"/>
    <n v="236.25277637573799"/>
    <n v="36"/>
    <s v="2024-09-13T07:38:05.152Z"/>
    <n v="10"/>
    <s v="22893 Harber Grove"/>
  </r>
  <r>
    <x v="4"/>
    <x v="5"/>
    <n v="369.92518947483001"/>
    <n v="609"/>
    <s v="2024-02-21T04:05:55.071Z"/>
    <n v="108"/>
    <s v="981 Antonette Ford"/>
  </r>
  <r>
    <x v="4"/>
    <x v="0"/>
    <n v="224.713876994326"/>
    <n v="346"/>
    <s v="2023-10-20T21:23:29.184Z"/>
    <n v="26"/>
    <s v="562 Murray Common"/>
  </r>
  <r>
    <x v="1"/>
    <x v="0"/>
    <n v="83.918146431446004"/>
    <n v="263"/>
    <s v="2024-04-08T10:11:45.722Z"/>
    <n v="60"/>
    <s v="29846 Abshire Pine"/>
  </r>
  <r>
    <x v="4"/>
    <x v="0"/>
    <n v="140.52347930520699"/>
    <n v="561"/>
    <s v="2023-11-27T13:49:05.597Z"/>
    <n v="103"/>
    <s v="2422 Walsh Drives"/>
  </r>
  <r>
    <x v="5"/>
    <x v="0"/>
    <n v="190.838944803224"/>
    <n v="950"/>
    <s v="2024-01-20T22:09:16.094Z"/>
    <n v="91"/>
    <s v="29716 O'Conner Views"/>
  </r>
  <r>
    <x v="6"/>
    <x v="0"/>
    <n v="165.86286122980499"/>
    <n v="923"/>
    <s v="2024-02-09T04:15:59.718Z"/>
    <n v="53"/>
    <s v="234 Wilkinson Dale"/>
  </r>
  <r>
    <x v="1"/>
    <x v="0"/>
    <n v="242.70681681483899"/>
    <n v="186"/>
    <s v="2024-02-16T01:42:29.230Z"/>
    <n v="88"/>
    <s v="41407 Cummings Tunnel"/>
  </r>
  <r>
    <x v="3"/>
    <x v="0"/>
    <n v="334.61191165284202"/>
    <n v="437"/>
    <s v="2023-11-21T09:41:29.301Z"/>
    <n v="95"/>
    <s v="685 Abbott Terrace"/>
  </r>
  <r>
    <x v="6"/>
    <x v="6"/>
    <n v="142.23348736809501"/>
    <n v="940"/>
    <s v="2024-08-31T00:13:39.166Z"/>
    <n v="108"/>
    <s v="540 Stanton Lakes"/>
  </r>
  <r>
    <x v="1"/>
    <x v="7"/>
    <n v="430.56825452274597"/>
    <n v="453"/>
    <s v="2024-06-11T05:34:02.996Z"/>
    <n v="41"/>
    <s v="131 Rowan Close"/>
  </r>
  <r>
    <x v="2"/>
    <x v="8"/>
    <n v="241.17756210244201"/>
    <n v="675"/>
    <s v="2024-03-17T15:48:12.012Z"/>
    <n v="37"/>
    <s v="2949 North Road"/>
  </r>
  <r>
    <x v="4"/>
    <x v="9"/>
    <n v="479.55723384674599"/>
    <n v="577"/>
    <s v="2024-09-24T05:53:23.382Z"/>
    <n v="2"/>
    <s v="407 Reichel Ranch"/>
  </r>
  <r>
    <x v="4"/>
    <x v="10"/>
    <n v="77.203883236972601"/>
    <n v="98"/>
    <s v="2023-10-07T02:53:58.099Z"/>
    <n v="87"/>
    <s v="91123 Arvid Burgs"/>
  </r>
  <r>
    <x v="5"/>
    <x v="11"/>
    <n v="498.47794441948599"/>
    <n v="680"/>
    <s v="2023-10-10T02:51:25.088Z"/>
    <n v="59"/>
    <s v="313 Lehner Knoll"/>
  </r>
  <r>
    <x v="4"/>
    <x v="1"/>
    <n v="465.83258872758501"/>
    <n v="420"/>
    <s v="2023-10-21T10:31:08.949Z"/>
    <n v="82"/>
    <s v="165 Kutch Mountain"/>
  </r>
  <r>
    <x v="4"/>
    <x v="1"/>
    <n v="44.845951177645397"/>
    <n v="888"/>
    <s v="2024-05-14T17:33:19.128Z"/>
    <n v="60"/>
    <s v="64428 Abbey Road"/>
  </r>
  <r>
    <x v="4"/>
    <x v="1"/>
    <n v="302.631579312263"/>
    <n v="517"/>
    <s v="2023-11-08T16:29:56.703Z"/>
    <n v="47"/>
    <s v="44982 Boundary Road"/>
  </r>
  <r>
    <x v="3"/>
    <x v="1"/>
    <n v="262.41439852071898"/>
    <n v="727"/>
    <s v="2024-05-27T05:31:10.324Z"/>
    <n v="9"/>
    <s v="717 Mittie Courts"/>
  </r>
  <r>
    <x v="6"/>
    <x v="1"/>
    <n v="184.70853417878899"/>
    <n v="766"/>
    <s v="2024-08-24T10:12:32.802Z"/>
    <n v="91"/>
    <s v="364 Beach Road"/>
  </r>
  <r>
    <x v="4"/>
    <x v="1"/>
    <n v="474.94858369929699"/>
    <n v="315"/>
    <s v="2024-04-12T23:27:02.685Z"/>
    <n v="7"/>
    <s v="7562 Grant Street"/>
  </r>
  <r>
    <x v="7"/>
    <x v="12"/>
    <n v="156.23461161297701"/>
    <n v="691"/>
    <s v="2024-05-29T02:21:29.235Z"/>
    <n v="59"/>
    <s v="54265 Alexane Vista"/>
  </r>
  <r>
    <x v="6"/>
    <x v="13"/>
    <n v="443.34508868795803"/>
    <n v="866"/>
    <s v="2023-12-18T17:39:25.369Z"/>
    <n v="93"/>
    <s v="5439 Rory Well"/>
  </r>
  <r>
    <x v="5"/>
    <x v="14"/>
    <n v="40.027108546812002"/>
    <n v="424"/>
    <s v="2024-09-07T03:02:38.567Z"/>
    <n v="37"/>
    <s v="11435 Collier Greens"/>
  </r>
  <r>
    <x v="7"/>
    <x v="15"/>
    <n v="3.77855284092947"/>
    <n v="576"/>
    <s v="2023-11-09T04:08:36.116Z"/>
    <n v="45"/>
    <s v="1862 Camille Villages"/>
  </r>
  <r>
    <x v="7"/>
    <x v="16"/>
    <n v="312.80402086302598"/>
    <n v="959"/>
    <s v="2024-03-18T03:52:59.869Z"/>
    <n v="85"/>
    <s v="1165 Fay Club"/>
  </r>
  <r>
    <x v="4"/>
    <x v="17"/>
    <n v="6.8775913659483097"/>
    <n v="189"/>
    <s v="2024-09-03T05:09:16.846Z"/>
    <n v="62"/>
    <s v="9633 Church Path"/>
  </r>
  <r>
    <x v="7"/>
    <x v="18"/>
    <n v="258.07062969799102"/>
    <n v="264"/>
    <s v="2024-04-12T16:16:49.173Z"/>
    <n v="21"/>
    <s v="8273 Oberbrunner Neck"/>
  </r>
  <r>
    <x v="4"/>
    <x v="19"/>
    <n v="323.47230116999702"/>
    <n v="746"/>
    <s v="2024-03-08T07:25:39.020Z"/>
    <n v="96"/>
    <s v="5288 Domenico Freeway"/>
  </r>
  <r>
    <x v="6"/>
    <x v="20"/>
    <n v="237.17197123356101"/>
    <n v="493"/>
    <s v="2023-12-12T21:19:43.130Z"/>
    <n v="3"/>
    <s v="5052 Brionna Terrace"/>
  </r>
  <r>
    <x v="3"/>
    <x v="21"/>
    <n v="260.99303307710198"/>
    <n v="969"/>
    <s v="2023-10-28T17:40:26.852Z"/>
    <n v="65"/>
    <s v="448 Hilll Expressway"/>
  </r>
  <r>
    <x v="8"/>
    <x v="22"/>
    <n v="200.72985375463"/>
    <n v="651"/>
    <s v="2024-01-21T07:08:25.037Z"/>
    <n v="1"/>
    <s v="3360 Estefania Well"/>
  </r>
  <r>
    <x v="1"/>
    <x v="23"/>
    <n v="414.33972823736201"/>
    <n v="5"/>
    <s v="2024-02-20T02:20:14.476Z"/>
    <n v="6"/>
    <s v="77162 Stamm Light"/>
  </r>
  <r>
    <x v="2"/>
    <x v="24"/>
    <n v="351.86631678766503"/>
    <n v="586"/>
    <s v="2024-04-29T07:30:13.118Z"/>
    <n v="5"/>
    <s v="7680 Myrna Road"/>
  </r>
  <r>
    <x v="3"/>
    <x v="8"/>
    <n v="261.04137196438302"/>
    <n v="651"/>
    <s v="2024-05-11T08:28:09.535Z"/>
    <n v="33"/>
    <s v="2190 Runolfsdottir Ridge"/>
  </r>
  <r>
    <x v="3"/>
    <x v="8"/>
    <n v="292.53549684491003"/>
    <n v="689"/>
    <s v="2023-12-21T11:46:00.968Z"/>
    <n v="42"/>
    <s v="40775 Welch Extensions"/>
  </r>
  <r>
    <x v="5"/>
    <x v="8"/>
    <n v="53.720255198422798"/>
    <n v="713"/>
    <s v="2024-01-09T03:24:33.945Z"/>
    <n v="104"/>
    <s v="946 Peyton Road"/>
  </r>
  <r>
    <x v="6"/>
    <x v="8"/>
    <n v="255.202350629493"/>
    <n v="778"/>
    <s v="2024-03-10T02:16:51.646Z"/>
    <n v="26"/>
    <s v="94404 Tower Road"/>
  </r>
  <r>
    <x v="4"/>
    <x v="8"/>
    <n v="166.684862346621"/>
    <n v="976"/>
    <s v="2023-09-28T20:42:09.298Z"/>
    <n v="79"/>
    <s v="3505 Lehner Underpass"/>
  </r>
  <r>
    <x v="4"/>
    <x v="8"/>
    <n v="371.24911998258898"/>
    <n v="732"/>
    <s v="2024-07-03T19:27:47.415Z"/>
    <n v="22"/>
    <s v="91212 Johnny Parks"/>
  </r>
  <r>
    <x v="2"/>
    <x v="8"/>
    <n v="154.456850103801"/>
    <n v="414"/>
    <s v="2024-07-11T04:40:54.811Z"/>
    <n v="3"/>
    <s v="7782 Okey Fall"/>
  </r>
  <r>
    <x v="2"/>
    <x v="25"/>
    <n v="1.5995324428658899"/>
    <n v="5"/>
    <s v="2023-11-13T05:42:54.836Z"/>
    <n v="68"/>
    <s v="4333 Fahey Overpass"/>
  </r>
  <r>
    <x v="7"/>
    <x v="26"/>
    <n v="227.65450162207699"/>
    <n v="412"/>
    <s v="2024-01-25T04:32:23.510Z"/>
    <n v="12"/>
    <s v="758 Ridge Road"/>
  </r>
  <r>
    <x v="3"/>
    <x v="27"/>
    <n v="92.977943351259398"/>
    <n v="849"/>
    <s v="2023-10-19T07:51:53.567Z"/>
    <n v="97"/>
    <s v="78875 Ward Mill"/>
  </r>
  <r>
    <x v="6"/>
    <x v="28"/>
    <n v="112.495423431042"/>
    <n v="168"/>
    <s v="2023-10-02T13:08:31.595Z"/>
    <n v="67"/>
    <s v="412 N Park Street"/>
  </r>
  <r>
    <x v="1"/>
    <x v="29"/>
    <n v="151.02750022523099"/>
    <n v="181"/>
    <s v="2024-06-14T16:18:46.806Z"/>
    <n v="99"/>
    <s v="80356 Lakin Lakes"/>
  </r>
  <r>
    <x v="6"/>
    <x v="30"/>
    <n v="469.25446377321998"/>
    <n v="157"/>
    <s v="2024-07-20T14:08:53.713Z"/>
    <n v="56"/>
    <s v="2005 Litzy Hollow"/>
  </r>
  <r>
    <x v="3"/>
    <x v="31"/>
    <n v="121.96822656760899"/>
    <n v="679"/>
    <s v="2024-09-01T03:17:58.256Z"/>
    <n v="19"/>
    <s v="33164 Roob Union"/>
  </r>
  <r>
    <x v="3"/>
    <x v="32"/>
    <n v="319.29450089484402"/>
    <n v="244"/>
    <s v="2024-07-14T02:56:51.784Z"/>
    <n v="66"/>
    <s v="8203 Kuhn Light"/>
  </r>
  <r>
    <x v="3"/>
    <x v="33"/>
    <n v="254.435309523949"/>
    <n v="283"/>
    <s v="2024-07-16T00:57:51.622Z"/>
    <n v="44"/>
    <s v="20805 Kozey Canyon"/>
  </r>
  <r>
    <x v="4"/>
    <x v="28"/>
    <n v="184.83572519337699"/>
    <n v="843"/>
    <s v="2024-06-19T18:36:47.532Z"/>
    <n v="58"/>
    <s v="523 Hank Trace"/>
  </r>
  <r>
    <x v="4"/>
    <x v="28"/>
    <n v="348.66951046395099"/>
    <n v="949"/>
    <s v="2024-02-09T02:04:49.051Z"/>
    <n v="99"/>
    <s v="67652 Jenkins Forks"/>
  </r>
  <r>
    <x v="7"/>
    <x v="28"/>
    <n v="360.45094474591298"/>
    <n v="209"/>
    <s v="2024-05-04T09:06:36.769Z"/>
    <n v="60"/>
    <s v="2329 Theodore Throughway"/>
  </r>
  <r>
    <x v="3"/>
    <x v="28"/>
    <n v="404.21968766231998"/>
    <n v="549"/>
    <s v="2024-06-23T14:25:59.279Z"/>
    <n v="60"/>
    <s v="78292 Laverne Rest"/>
  </r>
  <r>
    <x v="4"/>
    <x v="28"/>
    <n v="248.86705613206101"/>
    <n v="998"/>
    <s v="2024-09-08T17:46:13.136Z"/>
    <n v="52"/>
    <s v="467 Gulgowski Hill"/>
  </r>
  <r>
    <x v="5"/>
    <x v="34"/>
    <n v="316.741687613539"/>
    <n v="301"/>
    <s v="2024-01-29T09:28:08.262Z"/>
    <n v="40"/>
    <s v="736 Sienna Mountain"/>
  </r>
  <r>
    <x v="2"/>
    <x v="35"/>
    <n v="261.55945769254998"/>
    <n v="297"/>
    <s v="2023-10-31T02:47:42.620Z"/>
    <n v="50"/>
    <s v="957 Windler Stream"/>
  </r>
  <r>
    <x v="3"/>
    <x v="36"/>
    <n v="464.92507392796603"/>
    <n v="868"/>
    <s v="2024-06-27T12:58:27.238Z"/>
    <n v="44"/>
    <s v="27133 Price Ramp"/>
  </r>
  <r>
    <x v="9"/>
    <x v="37"/>
    <n v="415.69032866833697"/>
    <n v="855"/>
    <s v="2024-07-14T02:45:41.312Z"/>
    <n v="92"/>
    <s v="4950 Kuhlman Alley"/>
  </r>
  <r>
    <x v="3"/>
    <x v="38"/>
    <n v="74.054310324136097"/>
    <n v="151"/>
    <s v="2024-03-18T23:29:29.397Z"/>
    <n v="22"/>
    <s v="998 The Fairway"/>
  </r>
  <r>
    <x v="6"/>
    <x v="39"/>
    <n v="73.183086752193006"/>
    <n v="161"/>
    <s v="2024-09-09T23:39:04.195Z"/>
    <n v="68"/>
    <s v="1595 Church Path"/>
  </r>
  <r>
    <x v="7"/>
    <x v="40"/>
    <n v="220.91704352269801"/>
    <n v="818"/>
    <s v="2024-04-06T12:54:34.464Z"/>
    <n v="50"/>
    <s v="69069 Schoen Neck"/>
  </r>
  <r>
    <x v="3"/>
    <x v="37"/>
    <n v="79.347544190939502"/>
    <n v="697"/>
    <s v="2024-08-24T02:33:36.359Z"/>
    <n v="51"/>
    <s v="93064 S Bridge Street"/>
  </r>
  <r>
    <x v="3"/>
    <x v="37"/>
    <n v="305.230209623696"/>
    <n v="787"/>
    <s v="2023-12-14T08:47:46.208Z"/>
    <n v="87"/>
    <s v="28186 DuBuque Mountain"/>
  </r>
  <r>
    <x v="1"/>
    <x v="37"/>
    <n v="398.70984118385201"/>
    <n v="732"/>
    <s v="2023-09-29T02:34:13.692Z"/>
    <n v="67"/>
    <s v="421 Georgette Parkways"/>
  </r>
  <r>
    <x v="6"/>
    <x v="37"/>
    <n v="105.50082547869501"/>
    <n v="37"/>
    <s v="2024-02-08T14:43:54.063Z"/>
    <n v="95"/>
    <s v="470 Jayda Dale"/>
  </r>
  <r>
    <x v="9"/>
    <x v="37"/>
    <n v="289.83853710861803"/>
    <n v="703"/>
    <s v="2023-10-21T00:52:47.028Z"/>
    <n v="26"/>
    <s v="37895 Cedar Close"/>
  </r>
  <r>
    <x v="6"/>
    <x v="37"/>
    <n v="334.95500331278799"/>
    <n v="675"/>
    <s v="2023-09-27T22:12:41.496Z"/>
    <n v="50"/>
    <s v="6299 Royal Cape"/>
  </r>
  <r>
    <x v="9"/>
    <x v="41"/>
    <n v="403.15685464791"/>
    <n v="569"/>
    <s v="2024-05-08T13:53:36.781Z"/>
    <n v="92"/>
    <s v="87093 Farrell Union"/>
  </r>
  <r>
    <x v="4"/>
    <x v="42"/>
    <n v="216.89408383611499"/>
    <n v="814"/>
    <s v="2024-06-10T10:23:58.086Z"/>
    <n v="22"/>
    <s v="235 Central Avenue"/>
  </r>
  <r>
    <x v="9"/>
    <x v="43"/>
    <n v="130.256998368073"/>
    <n v="841"/>
    <s v="2024-03-28T17:00:47.504Z"/>
    <n v="17"/>
    <s v="181 Oak Avenue"/>
  </r>
  <r>
    <x v="2"/>
    <x v="44"/>
    <n v="449.42117412225298"/>
    <n v="445"/>
    <s v="2024-09-14T03:51:29.683Z"/>
    <n v="83"/>
    <s v="8160 Annamarie Terrace"/>
  </r>
  <r>
    <x v="5"/>
    <x v="45"/>
    <n v="53.1408395215403"/>
    <n v="796"/>
    <s v="2024-05-04T05:26:49.692Z"/>
    <n v="86"/>
    <s v="541 Wuckert Pass"/>
  </r>
  <r>
    <x v="9"/>
    <x v="46"/>
    <n v="224.165714175207"/>
    <n v="262"/>
    <s v="2024-03-28T15:07:37.600Z"/>
    <n v="5"/>
    <s v="80529 Fisher Lock"/>
  </r>
  <r>
    <x v="4"/>
    <x v="47"/>
    <n v="275.24648547708"/>
    <n v="28"/>
    <s v="2024-04-28T06:21:58.124Z"/>
    <n v="10"/>
    <s v="623 Jacey Well"/>
  </r>
  <r>
    <x v="6"/>
    <x v="48"/>
    <n v="346.50760653521797"/>
    <n v="66"/>
    <s v="2023-12-24T07:39:39.257Z"/>
    <n v="62"/>
    <s v="55998 Dillan Knoll"/>
  </r>
  <r>
    <x v="5"/>
    <x v="49"/>
    <n v="239.565305224154"/>
    <n v="490"/>
    <s v="2024-05-18T09:33:12.759Z"/>
    <n v="42"/>
    <s v="9445 Kunde Track"/>
  </r>
  <r>
    <x v="6"/>
    <x v="44"/>
    <n v="158.196207516128"/>
    <n v="238"/>
    <s v="2024-04-11T22:05:21.141Z"/>
    <n v="98"/>
    <s v="36122 Johnathan Mount"/>
  </r>
  <r>
    <x v="7"/>
    <x v="44"/>
    <n v="262.51997575792399"/>
    <n v="520"/>
    <s v="2024-08-09T09:36:23.403Z"/>
    <n v="26"/>
    <s v="146 Sandringham Road"/>
  </r>
  <r>
    <x v="0"/>
    <x v="44"/>
    <n v="175.508542054332"/>
    <n v="552"/>
    <s v="2024-07-09T21:08:20.927Z"/>
    <n v="76"/>
    <s v="997 King's Road"/>
  </r>
  <r>
    <x v="9"/>
    <x v="44"/>
    <n v="465.85184446512699"/>
    <n v="879"/>
    <s v="2024-04-11T21:14:00.549Z"/>
    <n v="55"/>
    <s v="32196 Quitzon Gardens"/>
  </r>
  <r>
    <x v="4"/>
    <x v="44"/>
    <n v="43.081005642888996"/>
    <n v="860"/>
    <s v="2024-06-25T17:45:55.807Z"/>
    <n v="34"/>
    <s v="12381 Sabina Orchard"/>
  </r>
  <r>
    <x v="1"/>
    <x v="44"/>
    <n v="179.83811546792199"/>
    <n v="204"/>
    <s v="2023-11-14T02:51:17.332Z"/>
    <n v="25"/>
    <s v="219 Victoria Road"/>
  </r>
  <r>
    <x v="4"/>
    <x v="44"/>
    <n v="199.130101016955"/>
    <n v="997"/>
    <s v="2024-05-06T04:28:53.081Z"/>
    <n v="62"/>
    <s v="936 Pine Street"/>
  </r>
  <r>
    <x v="4"/>
    <x v="50"/>
    <n v="240.15000348654499"/>
    <n v="454"/>
    <s v="2024-04-15T20:06:23.597Z"/>
    <n v="27"/>
    <s v="828 Rolfson Gardens"/>
  </r>
  <r>
    <x v="6"/>
    <x v="51"/>
    <n v="291.23660982167303"/>
    <n v="172"/>
    <s v="2024-01-23T03:30:59.967Z"/>
    <n v="48"/>
    <s v="4353 Patsy Lock"/>
  </r>
  <r>
    <x v="5"/>
    <x v="51"/>
    <n v="365.89339515543497"/>
    <n v="847"/>
    <s v="2023-12-31T18:09:58.275Z"/>
    <n v="50"/>
    <s v="7934 Gulgowski Common"/>
  </r>
  <r>
    <x v="4"/>
    <x v="51"/>
    <n v="224.23025877727099"/>
    <n v="560"/>
    <s v="2024-07-06T06:30:50.758Z"/>
    <n v="102"/>
    <s v="58467 N High Street"/>
  </r>
  <r>
    <x v="9"/>
    <x v="51"/>
    <n v="64.424706484191105"/>
    <n v="771"/>
    <s v="2024-06-10T04:52:52.143Z"/>
    <n v="107"/>
    <s v="92262 Rowland Mills"/>
  </r>
  <r>
    <x v="5"/>
    <x v="51"/>
    <n v="238.27486455184399"/>
    <n v="139"/>
    <s v="2023-12-12T02:14:50.292Z"/>
    <n v="70"/>
    <s v="64020 Justine Land"/>
  </r>
  <r>
    <x v="1"/>
    <x v="51"/>
    <n v="256.493284496478"/>
    <n v="381"/>
    <s v="2024-07-29T02:11:50.942Z"/>
    <n v="24"/>
    <s v="949 Collier Crossing"/>
  </r>
  <r>
    <x v="2"/>
    <x v="52"/>
    <n v="67.031709138303995"/>
    <n v="765"/>
    <s v="2024-09-13T12:05:50.485Z"/>
    <n v="71"/>
    <s v="7461 W Jefferson Street"/>
  </r>
  <r>
    <x v="2"/>
    <x v="53"/>
    <n v="332.045076074311"/>
    <n v="917"/>
    <s v="2023-12-06T20:08:27.450Z"/>
    <n v="95"/>
    <s v="2490 Samir Ridge"/>
  </r>
  <r>
    <x v="4"/>
    <x v="53"/>
    <n v="298.31068008346398"/>
    <n v="493"/>
    <s v="2023-12-28T13:44:06.565Z"/>
    <n v="71"/>
    <s v="639 George Gateway"/>
  </r>
  <r>
    <x v="2"/>
    <x v="53"/>
    <n v="460.845240239752"/>
    <n v="829"/>
    <s v="2024-01-09T21:48:43.476Z"/>
    <n v="94"/>
    <s v="34301 Gleason Summit"/>
  </r>
  <r>
    <x v="2"/>
    <x v="53"/>
    <n v="323.43987696035703"/>
    <n v="384"/>
    <s v="2024-04-24T14:43:12.094Z"/>
    <n v="68"/>
    <s v="960 Yew Tree Clos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BAE03-A3E3-409C-A868-50625D2E466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3">
    <pivotField axis="axisRow" showAll="0" sortType="a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Page" multipleItemSelectionAllowed="1" showAll="0" sortType="descending">
      <items count="5">
        <item h="1"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">
    <i>
      <x v="2"/>
    </i>
    <i>
      <x/>
    </i>
    <i>
      <x v="3"/>
    </i>
    <i>
      <x v="1"/>
    </i>
    <i t="grand">
      <x/>
    </i>
  </rowItems>
  <colItems count="1">
    <i/>
  </colItems>
  <pageFields count="1">
    <pageField fld="2" hier="-1"/>
  </pageFields>
  <dataFields count="1">
    <dataField name="Sum of Amount (in Units)" fld="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9C896-1AEA-4845-99AE-2568C5AEEAB1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3:D4" firstHeaderRow="0" firstDataRow="1" firstDataCol="1"/>
  <pivotFields count="8">
    <pivotField axis="axisRow" showAll="0" insertBlankRow="1" sortType="descending">
      <items count="11">
        <item x="9"/>
        <item h="1" x="4"/>
        <item h="1" x="5"/>
        <item h="1" x="7"/>
        <item h="1" x="6"/>
        <item h="1" x="0"/>
        <item h="1" x="2"/>
        <item h="1" x="8"/>
        <item h="1" x="3"/>
        <item h="1" x="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 insertBlankRow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x="52"/>
        <item t="default"/>
      </items>
    </pivotField>
    <pivotField dataField="1" showAll="0" insertBlankRow="1"/>
    <pivotField showAll="0" insertBlankRow="1"/>
    <pivotField showAll="0" insertBlankRow="1"/>
    <pivotField showAll="0" insertBlankRow="1"/>
    <pivotField showAll="0" insertBlankRow="1"/>
    <pivotField dragToRow="0" dragToCol="0" dragToPage="0" showAll="0" insertBlankRow="1" defaultSubtotal="0"/>
  </pivotFields>
  <rowFields count="1">
    <field x="0"/>
  </rowFields>
  <rowItems count="1">
    <i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2" baseField="0" baseItem="1" numFmtId="44"/>
    <dataField name="Average of price2" fld="2" subtotal="average" baseField="0" baseItem="8" numFmtId="44"/>
    <dataField name="Max of price2" fld="2" subtotal="max" baseField="0" baseItem="8" numFmtId="44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383E-3821-4FC2-B223-83D0DFC41B78}">
  <dimension ref="A1:O29"/>
  <sheetViews>
    <sheetView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1" max="1" width="14.5546875" bestFit="1" customWidth="1"/>
    <col min="2" max="2" width="14.88671875" style="4" bestFit="1" customWidth="1"/>
    <col min="3" max="3" width="13.77734375" style="4" bestFit="1" customWidth="1"/>
    <col min="4" max="4" width="14.88671875" style="4" bestFit="1" customWidth="1"/>
    <col min="5" max="5" width="16.109375" style="5" bestFit="1" customWidth="1"/>
    <col min="6" max="6" width="10.33203125" style="5" bestFit="1" customWidth="1"/>
    <col min="7" max="7" width="8.6640625" style="4" bestFit="1" customWidth="1"/>
    <col min="8" max="8" width="9.5546875" style="5" bestFit="1" customWidth="1"/>
    <col min="9" max="9" width="6.33203125" bestFit="1" customWidth="1"/>
    <col min="10" max="10" width="11.109375" style="8" bestFit="1" customWidth="1"/>
    <col min="12" max="12" width="15.21875" bestFit="1" customWidth="1"/>
    <col min="13" max="13" width="18.33203125" bestFit="1" customWidth="1"/>
    <col min="14" max="14" width="13.6640625" bestFit="1" customWidth="1"/>
    <col min="15" max="15" width="16.554687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15</v>
      </c>
      <c r="F1" s="3" t="s">
        <v>16</v>
      </c>
      <c r="G1" s="2" t="s">
        <v>14</v>
      </c>
      <c r="H1" s="3" t="s">
        <v>17</v>
      </c>
      <c r="J1" s="7" t="s">
        <v>18</v>
      </c>
      <c r="L1" s="12" t="s">
        <v>25</v>
      </c>
      <c r="M1" s="12" t="s">
        <v>26</v>
      </c>
      <c r="N1" s="9" t="s">
        <v>28</v>
      </c>
      <c r="O1" s="9" t="s">
        <v>27</v>
      </c>
    </row>
    <row r="2" spans="1:15" x14ac:dyDescent="0.3">
      <c r="A2" t="s">
        <v>4</v>
      </c>
      <c r="B2" s="4">
        <v>5</v>
      </c>
      <c r="C2" s="4">
        <v>3</v>
      </c>
      <c r="D2" s="4">
        <v>12</v>
      </c>
      <c r="E2" s="5">
        <v>99.99</v>
      </c>
      <c r="F2" s="5">
        <v>29.99</v>
      </c>
      <c r="G2" s="4">
        <v>50</v>
      </c>
      <c r="H2" s="5">
        <v>19.989999999999998</v>
      </c>
      <c r="J2" s="8" cm="1">
        <f t="array" ref="J2:J11">G2:G11*H2:H11</f>
        <v>999.49999999999989</v>
      </c>
      <c r="L2" t="str">
        <f>IF(D2&gt;20,"Fantastic!","Try to do better…")</f>
        <v>Try to do better…</v>
      </c>
      <c r="M2" t="str">
        <f>IF(D2&gt;20,"Fantastic!",IF(B2&lt;8,"Patrol more!","Meet your manager"))</f>
        <v>Patrol more!</v>
      </c>
      <c r="N2" t="str">
        <f>IF(OR(D2&gt;10,C2&gt;5),"Good job", "Please do more")</f>
        <v>Good job</v>
      </c>
      <c r="O2" t="str">
        <f>IF(AND(B2&gt;9,OR(C2&lt;5,D2&lt;20)),"Check your powers","We're good")</f>
        <v>We're good</v>
      </c>
    </row>
    <row r="3" spans="1:15" x14ac:dyDescent="0.3">
      <c r="A3" t="s">
        <v>5</v>
      </c>
      <c r="B3" s="4">
        <v>7</v>
      </c>
      <c r="C3" s="4">
        <v>2</v>
      </c>
      <c r="D3" s="4">
        <v>15</v>
      </c>
      <c r="E3" s="5">
        <v>149.99</v>
      </c>
      <c r="F3" s="5">
        <v>24.99</v>
      </c>
      <c r="G3" s="4">
        <v>75</v>
      </c>
      <c r="H3" s="5">
        <v>24.99</v>
      </c>
      <c r="J3" s="8">
        <v>1874.2499999999998</v>
      </c>
      <c r="L3" t="str">
        <f t="shared" ref="L3:L11" si="0">IF(D3&gt;20,"Fantastic!","Try to do better…")</f>
        <v>Try to do better…</v>
      </c>
      <c r="M3" t="str">
        <f t="shared" ref="M3:M10" si="1">IF(D3&gt;20,"Fantastic!",IF(B3&lt;8,"Patrol more!","Meet your manager"))</f>
        <v>Patrol more!</v>
      </c>
      <c r="N3" t="str">
        <f t="shared" ref="N3:N11" si="2">IF(OR(D3&gt;10,C3&gt;5),"Good job", "Please do more")</f>
        <v>Good job</v>
      </c>
      <c r="O3" t="str">
        <f t="shared" ref="O3:O11" si="3">IF(AND(B3&gt;9,OR(C3&lt;5,D3&lt;20)),"Check your powers","We're good")</f>
        <v>We're good</v>
      </c>
    </row>
    <row r="4" spans="1:15" x14ac:dyDescent="0.3">
      <c r="A4" t="s">
        <v>6</v>
      </c>
      <c r="B4" s="4">
        <v>4</v>
      </c>
      <c r="C4" s="4">
        <v>5</v>
      </c>
      <c r="D4" s="4">
        <v>20</v>
      </c>
      <c r="E4" s="5">
        <v>79.989999999999995</v>
      </c>
      <c r="F4" s="5">
        <v>19.989999999999998</v>
      </c>
      <c r="G4" s="4">
        <v>60</v>
      </c>
      <c r="H4" s="5">
        <v>22.99</v>
      </c>
      <c r="J4" s="8">
        <v>1379.3999999999999</v>
      </c>
      <c r="L4" t="str">
        <f t="shared" si="0"/>
        <v>Try to do better…</v>
      </c>
      <c r="M4" t="str">
        <f t="shared" si="1"/>
        <v>Patrol more!</v>
      </c>
      <c r="N4" t="str">
        <f t="shared" si="2"/>
        <v>Good job</v>
      </c>
      <c r="O4" t="str">
        <f t="shared" si="3"/>
        <v>We're good</v>
      </c>
    </row>
    <row r="5" spans="1:15" x14ac:dyDescent="0.3">
      <c r="A5" t="s">
        <v>7</v>
      </c>
      <c r="B5" s="4">
        <v>8</v>
      </c>
      <c r="C5" s="4">
        <v>1</v>
      </c>
      <c r="D5" s="4">
        <v>25</v>
      </c>
      <c r="E5" s="5">
        <v>49.99</v>
      </c>
      <c r="F5" s="5">
        <v>14.99</v>
      </c>
      <c r="G5" s="4">
        <v>80</v>
      </c>
      <c r="H5" s="5">
        <v>17.989999999999998</v>
      </c>
      <c r="J5" s="8">
        <v>1439.1999999999998</v>
      </c>
      <c r="L5" t="str">
        <f t="shared" si="0"/>
        <v>Fantastic!</v>
      </c>
      <c r="M5" t="str">
        <f t="shared" si="1"/>
        <v>Fantastic!</v>
      </c>
      <c r="N5" t="str">
        <f t="shared" si="2"/>
        <v>Good job</v>
      </c>
      <c r="O5" t="str">
        <f t="shared" si="3"/>
        <v>We're good</v>
      </c>
    </row>
    <row r="6" spans="1:15" x14ac:dyDescent="0.3">
      <c r="A6" t="s">
        <v>8</v>
      </c>
      <c r="B6" s="4">
        <v>10</v>
      </c>
      <c r="C6" s="4">
        <v>4</v>
      </c>
      <c r="D6" s="4">
        <v>22</v>
      </c>
      <c r="E6" s="5">
        <v>199.99</v>
      </c>
      <c r="F6" s="5">
        <v>39.99</v>
      </c>
      <c r="G6" s="4">
        <v>100</v>
      </c>
      <c r="H6" s="5">
        <v>29.99</v>
      </c>
      <c r="J6" s="8">
        <v>2999</v>
      </c>
      <c r="L6" t="str">
        <f t="shared" si="0"/>
        <v>Fantastic!</v>
      </c>
      <c r="M6" t="str">
        <f t="shared" si="1"/>
        <v>Fantastic!</v>
      </c>
      <c r="N6" t="str">
        <f t="shared" si="2"/>
        <v>Good job</v>
      </c>
      <c r="O6" t="str">
        <f t="shared" si="3"/>
        <v>Check your powers</v>
      </c>
    </row>
    <row r="7" spans="1:15" x14ac:dyDescent="0.3">
      <c r="A7" t="s">
        <v>9</v>
      </c>
      <c r="B7" s="4">
        <v>6</v>
      </c>
      <c r="C7" s="4">
        <v>6</v>
      </c>
      <c r="D7" s="4">
        <v>18</v>
      </c>
      <c r="E7" s="5">
        <v>0</v>
      </c>
      <c r="F7" s="5">
        <v>34.99</v>
      </c>
      <c r="G7" s="4">
        <v>65</v>
      </c>
      <c r="H7" s="5">
        <v>21.99</v>
      </c>
      <c r="J7" s="8">
        <v>1429.35</v>
      </c>
      <c r="L7" t="str">
        <f t="shared" si="0"/>
        <v>Try to do better…</v>
      </c>
      <c r="M7" t="str">
        <f t="shared" si="1"/>
        <v>Patrol more!</v>
      </c>
      <c r="N7" t="str">
        <f t="shared" si="2"/>
        <v>Good job</v>
      </c>
      <c r="O7" t="str">
        <f t="shared" si="3"/>
        <v>We're good</v>
      </c>
    </row>
    <row r="8" spans="1:15" x14ac:dyDescent="0.3">
      <c r="A8" t="s">
        <v>10</v>
      </c>
      <c r="B8" s="4">
        <v>3</v>
      </c>
      <c r="C8" s="4">
        <v>3</v>
      </c>
      <c r="D8" s="4">
        <v>10</v>
      </c>
      <c r="E8" s="5">
        <v>129.99</v>
      </c>
      <c r="F8" s="5">
        <v>29.99</v>
      </c>
      <c r="G8" s="4">
        <v>55</v>
      </c>
      <c r="H8" s="5">
        <v>23.99</v>
      </c>
      <c r="J8" s="8">
        <v>1319.4499999999998</v>
      </c>
      <c r="L8" t="str">
        <f t="shared" si="0"/>
        <v>Try to do better…</v>
      </c>
      <c r="M8" t="str">
        <f t="shared" si="1"/>
        <v>Patrol more!</v>
      </c>
      <c r="N8" t="str">
        <f t="shared" si="2"/>
        <v>Please do more</v>
      </c>
      <c r="O8" t="str">
        <f t="shared" si="3"/>
        <v>We're good</v>
      </c>
    </row>
    <row r="9" spans="1:15" x14ac:dyDescent="0.3">
      <c r="A9" t="s">
        <v>11</v>
      </c>
      <c r="B9" s="4">
        <v>9</v>
      </c>
      <c r="C9" s="4">
        <v>7</v>
      </c>
      <c r="D9" s="4">
        <v>30</v>
      </c>
      <c r="E9" s="5">
        <v>59.99</v>
      </c>
      <c r="F9" s="5">
        <v>9.99</v>
      </c>
      <c r="G9" s="4">
        <v>70</v>
      </c>
      <c r="H9" s="5">
        <v>18.989999999999998</v>
      </c>
      <c r="J9" s="8">
        <v>1329.3</v>
      </c>
      <c r="L9" t="str">
        <f t="shared" si="0"/>
        <v>Fantastic!</v>
      </c>
      <c r="M9" t="str">
        <f t="shared" si="1"/>
        <v>Fantastic!</v>
      </c>
      <c r="N9" t="str">
        <f t="shared" si="2"/>
        <v>Good job</v>
      </c>
      <c r="O9" t="str">
        <f t="shared" si="3"/>
        <v>We're good</v>
      </c>
    </row>
    <row r="10" spans="1:15" x14ac:dyDescent="0.3">
      <c r="A10" t="s">
        <v>12</v>
      </c>
      <c r="B10" s="4">
        <v>2</v>
      </c>
      <c r="C10" s="4">
        <v>2</v>
      </c>
      <c r="D10" s="4">
        <v>14</v>
      </c>
      <c r="E10" s="5">
        <v>109.99</v>
      </c>
      <c r="F10" s="5">
        <v>19.989999999999998</v>
      </c>
      <c r="G10" s="4">
        <v>48</v>
      </c>
      <c r="H10" s="5">
        <v>20.99</v>
      </c>
      <c r="J10" s="8">
        <v>1007.52</v>
      </c>
      <c r="L10" t="str">
        <f t="shared" si="0"/>
        <v>Try to do better…</v>
      </c>
      <c r="M10" t="str">
        <f t="shared" si="1"/>
        <v>Patrol more!</v>
      </c>
      <c r="N10" t="str">
        <f t="shared" si="2"/>
        <v>Good job</v>
      </c>
      <c r="O10" t="str">
        <f t="shared" si="3"/>
        <v>We're good</v>
      </c>
    </row>
    <row r="11" spans="1:15" x14ac:dyDescent="0.3">
      <c r="A11" t="s">
        <v>13</v>
      </c>
      <c r="B11" s="4">
        <v>11</v>
      </c>
      <c r="C11" s="4">
        <v>5</v>
      </c>
      <c r="D11" s="4">
        <v>16</v>
      </c>
      <c r="E11" s="5">
        <v>89.99</v>
      </c>
      <c r="F11" s="5">
        <v>24.99</v>
      </c>
      <c r="G11" s="4">
        <v>72</v>
      </c>
      <c r="H11" s="5">
        <v>25.99</v>
      </c>
      <c r="J11" s="8">
        <v>1871.28</v>
      </c>
      <c r="L11" t="str">
        <f t="shared" si="0"/>
        <v>Try to do better…</v>
      </c>
      <c r="M11" t="str">
        <f>IF(D11&gt;20,"Fantastic!",IF(B11&lt;8,"Patrol more!","Meet your manager"))</f>
        <v>Meet your manager</v>
      </c>
      <c r="N11" t="str">
        <f t="shared" si="2"/>
        <v>Good job</v>
      </c>
      <c r="O11" t="str">
        <f t="shared" si="3"/>
        <v>Check your powers</v>
      </c>
    </row>
    <row r="12" spans="1:15" x14ac:dyDescent="0.3">
      <c r="I12" t="s">
        <v>20</v>
      </c>
      <c r="J12" s="8">
        <f>SUM(_xlfn.ANCHORARRAY(J2))</f>
        <v>15648.249999999998</v>
      </c>
    </row>
    <row r="15" spans="1:15" x14ac:dyDescent="0.3">
      <c r="A15" s="9" t="s">
        <v>19</v>
      </c>
      <c r="B15" s="4" t="s">
        <v>22</v>
      </c>
      <c r="C15" s="4" t="s">
        <v>23</v>
      </c>
      <c r="D15" s="11" t="s">
        <v>21</v>
      </c>
      <c r="F15" s="4"/>
      <c r="G15" s="5"/>
      <c r="H15"/>
      <c r="I15" s="8"/>
      <c r="J15"/>
    </row>
    <row r="16" spans="1:15" x14ac:dyDescent="0.3">
      <c r="A16" s="8">
        <f>SUMPRODUCT(G2:G11,H2:H11)</f>
        <v>15648.249999999998</v>
      </c>
      <c r="B16" s="4">
        <f>INDEX(A1:H11, 5, 3)</f>
        <v>1</v>
      </c>
      <c r="C16" s="4">
        <f>MATCH("Spider-Man",A1:A11, 0)</f>
        <v>5</v>
      </c>
      <c r="D16" s="10">
        <f>INDEX(A1:H11,MATCH("Spider-Man",A1:A11,0),MATCH("Civilians Rescued",A1:H1,0))</f>
        <v>25</v>
      </c>
      <c r="F16" s="4"/>
      <c r="G16" s="5"/>
      <c r="H16"/>
      <c r="I16" s="8"/>
      <c r="J16"/>
    </row>
    <row r="19" spans="1:4" x14ac:dyDescent="0.3">
      <c r="A19" s="1" t="s">
        <v>0</v>
      </c>
      <c r="B19" s="2" t="s">
        <v>3</v>
      </c>
      <c r="D19" s="4" t="s">
        <v>24</v>
      </c>
    </row>
    <row r="20" spans="1:4" x14ac:dyDescent="0.3">
      <c r="A20" t="s">
        <v>4</v>
      </c>
      <c r="B20" s="4">
        <f t="shared" ref="B20:B29" si="4">INDEX($A$1:$H$11,MATCH(A20,$A$1:$A$11,0),MATCH($B$19,$A$1:$H$1,0))</f>
        <v>12</v>
      </c>
    </row>
    <row r="21" spans="1:4" x14ac:dyDescent="0.3">
      <c r="A21" t="s">
        <v>5</v>
      </c>
      <c r="B21" s="4">
        <f t="shared" si="4"/>
        <v>15</v>
      </c>
    </row>
    <row r="22" spans="1:4" x14ac:dyDescent="0.3">
      <c r="A22" t="s">
        <v>6</v>
      </c>
      <c r="B22" s="4">
        <f t="shared" si="4"/>
        <v>20</v>
      </c>
    </row>
    <row r="23" spans="1:4" x14ac:dyDescent="0.3">
      <c r="A23" t="s">
        <v>7</v>
      </c>
      <c r="B23" s="4">
        <f>INDEX($A$1:$H$11,MATCH(A23,$A$1:$A$11,0),MATCH($B$19,$A$1:$H$1,0))</f>
        <v>25</v>
      </c>
    </row>
    <row r="24" spans="1:4" x14ac:dyDescent="0.3">
      <c r="A24" t="s">
        <v>8</v>
      </c>
      <c r="B24" s="4">
        <f t="shared" si="4"/>
        <v>22</v>
      </c>
    </row>
    <row r="25" spans="1:4" x14ac:dyDescent="0.3">
      <c r="A25" t="s">
        <v>9</v>
      </c>
      <c r="B25" s="4">
        <f t="shared" si="4"/>
        <v>18</v>
      </c>
    </row>
    <row r="26" spans="1:4" x14ac:dyDescent="0.3">
      <c r="A26" t="s">
        <v>10</v>
      </c>
      <c r="B26" s="4">
        <f t="shared" si="4"/>
        <v>10</v>
      </c>
    </row>
    <row r="27" spans="1:4" x14ac:dyDescent="0.3">
      <c r="A27" t="s">
        <v>11</v>
      </c>
      <c r="B27" s="4">
        <f t="shared" si="4"/>
        <v>30</v>
      </c>
    </row>
    <row r="28" spans="1:4" x14ac:dyDescent="0.3">
      <c r="A28" t="s">
        <v>12</v>
      </c>
      <c r="B28" s="4">
        <f t="shared" si="4"/>
        <v>14</v>
      </c>
    </row>
    <row r="29" spans="1:4" x14ac:dyDescent="0.3">
      <c r="A29" t="s">
        <v>13</v>
      </c>
      <c r="B29" s="4">
        <f t="shared" si="4"/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E241-3939-4EEB-8740-FBCA92B69974}">
  <dimension ref="A1:C13"/>
  <sheetViews>
    <sheetView workbookViewId="0">
      <selection activeCell="H37" sqref="H37"/>
    </sheetView>
  </sheetViews>
  <sheetFormatPr defaultRowHeight="15.6" x14ac:dyDescent="0.3"/>
  <cols>
    <col min="1" max="1" width="10.21875" style="19" bestFit="1" customWidth="1"/>
    <col min="2" max="2" width="17.88671875" style="19" bestFit="1" customWidth="1"/>
    <col min="3" max="3" width="10.21875" style="19" bestFit="1" customWidth="1"/>
    <col min="4" max="16384" width="8.88671875" style="19"/>
  </cols>
  <sheetData>
    <row r="1" spans="1:3" x14ac:dyDescent="0.3">
      <c r="A1" s="20" t="s">
        <v>80</v>
      </c>
      <c r="B1" s="20" t="s">
        <v>81</v>
      </c>
      <c r="C1" s="20" t="s">
        <v>82</v>
      </c>
    </row>
    <row r="2" spans="1:3" x14ac:dyDescent="0.3">
      <c r="A2" s="21" t="s">
        <v>83</v>
      </c>
      <c r="B2" s="21">
        <v>100</v>
      </c>
      <c r="C2" s="21" t="s">
        <v>84</v>
      </c>
    </row>
    <row r="3" spans="1:3" x14ac:dyDescent="0.3">
      <c r="A3" s="21" t="s">
        <v>85</v>
      </c>
      <c r="B3" s="21">
        <v>200</v>
      </c>
      <c r="C3" s="21" t="s">
        <v>84</v>
      </c>
    </row>
    <row r="4" spans="1:3" x14ac:dyDescent="0.3">
      <c r="A4" s="21" t="s">
        <v>86</v>
      </c>
      <c r="B4" s="21">
        <v>150</v>
      </c>
      <c r="C4" s="21" t="s">
        <v>84</v>
      </c>
    </row>
    <row r="5" spans="1:3" x14ac:dyDescent="0.3">
      <c r="A5" s="21" t="s">
        <v>87</v>
      </c>
      <c r="B5" s="21">
        <v>400</v>
      </c>
      <c r="C5" s="21" t="s">
        <v>84</v>
      </c>
    </row>
    <row r="6" spans="1:3" x14ac:dyDescent="0.3">
      <c r="A6" s="21" t="s">
        <v>87</v>
      </c>
      <c r="B6" s="21">
        <v>350</v>
      </c>
      <c r="C6" s="21" t="s">
        <v>84</v>
      </c>
    </row>
    <row r="7" spans="1:3" x14ac:dyDescent="0.3">
      <c r="A7" s="21" t="s">
        <v>83</v>
      </c>
      <c r="B7" s="21">
        <v>150</v>
      </c>
      <c r="C7" s="21" t="s">
        <v>88</v>
      </c>
    </row>
    <row r="8" spans="1:3" x14ac:dyDescent="0.3">
      <c r="A8" s="21" t="s">
        <v>85</v>
      </c>
      <c r="B8" s="21">
        <v>700</v>
      </c>
      <c r="C8" s="21" t="s">
        <v>88</v>
      </c>
    </row>
    <row r="9" spans="1:3" x14ac:dyDescent="0.3">
      <c r="A9" s="21" t="s">
        <v>86</v>
      </c>
      <c r="B9" s="21">
        <v>800</v>
      </c>
      <c r="C9" s="21" t="s">
        <v>88</v>
      </c>
    </row>
    <row r="10" spans="1:3" x14ac:dyDescent="0.3">
      <c r="A10" s="21" t="s">
        <v>87</v>
      </c>
      <c r="B10" s="21">
        <v>900</v>
      </c>
      <c r="C10" s="21" t="s">
        <v>88</v>
      </c>
    </row>
    <row r="11" spans="1:3" x14ac:dyDescent="0.3">
      <c r="A11" s="21" t="s">
        <v>83</v>
      </c>
      <c r="B11" s="21">
        <v>1000</v>
      </c>
      <c r="C11" s="21" t="s">
        <v>89</v>
      </c>
    </row>
    <row r="12" spans="1:3" x14ac:dyDescent="0.3">
      <c r="A12" s="21" t="s">
        <v>85</v>
      </c>
      <c r="B12" s="21">
        <v>1200</v>
      </c>
      <c r="C12" s="21" t="s">
        <v>89</v>
      </c>
    </row>
    <row r="13" spans="1:3" x14ac:dyDescent="0.3">
      <c r="A13" s="21" t="s">
        <v>86</v>
      </c>
      <c r="B13" s="21">
        <v>1500</v>
      </c>
      <c r="C13" s="2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5010-0A4E-4500-8288-1874E6CCF261}">
  <dimension ref="A1:B24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22.77734375" bestFit="1" customWidth="1"/>
    <col min="3" max="3" width="23.77734375" bestFit="1" customWidth="1"/>
  </cols>
  <sheetData>
    <row r="1" spans="1:2" x14ac:dyDescent="0.3">
      <c r="A1" s="22" t="s">
        <v>82</v>
      </c>
      <c r="B1" t="s">
        <v>96</v>
      </c>
    </row>
    <row r="3" spans="1:2" x14ac:dyDescent="0.3">
      <c r="A3" s="22" t="s">
        <v>91</v>
      </c>
      <c r="B3" t="s">
        <v>93</v>
      </c>
    </row>
    <row r="4" spans="1:2" x14ac:dyDescent="0.3">
      <c r="A4" s="23" t="s">
        <v>87</v>
      </c>
      <c r="B4">
        <v>900</v>
      </c>
    </row>
    <row r="5" spans="1:2" x14ac:dyDescent="0.3">
      <c r="A5" s="23" t="s">
        <v>83</v>
      </c>
      <c r="B5">
        <v>1150</v>
      </c>
    </row>
    <row r="6" spans="1:2" x14ac:dyDescent="0.3">
      <c r="A6" s="23" t="s">
        <v>85</v>
      </c>
      <c r="B6">
        <v>1900</v>
      </c>
    </row>
    <row r="7" spans="1:2" x14ac:dyDescent="0.3">
      <c r="A7" s="23" t="s">
        <v>86</v>
      </c>
      <c r="B7">
        <v>2300</v>
      </c>
    </row>
    <row r="8" spans="1:2" x14ac:dyDescent="0.3">
      <c r="A8" s="23" t="s">
        <v>92</v>
      </c>
      <c r="B8">
        <v>6250</v>
      </c>
    </row>
    <row r="23" spans="1:1" x14ac:dyDescent="0.3">
      <c r="A23" t="s">
        <v>94</v>
      </c>
    </row>
    <row r="24" spans="1:1" x14ac:dyDescent="0.3">
      <c r="A2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E8CC-3835-4147-86DC-CA44E46B7B35}">
  <dimension ref="A1:G101"/>
  <sheetViews>
    <sheetView tabSelected="1" workbookViewId="0">
      <selection activeCell="G22" sqref="G22"/>
    </sheetView>
  </sheetViews>
  <sheetFormatPr defaultColWidth="9" defaultRowHeight="14.4" x14ac:dyDescent="0.3"/>
  <cols>
    <col min="1" max="1" width="22.109375" bestFit="1" customWidth="1"/>
    <col min="2" max="2" width="12.6640625" bestFit="1" customWidth="1"/>
    <col min="3" max="3" width="12" bestFit="1" customWidth="1"/>
    <col min="4" max="4" width="12.5546875" bestFit="1" customWidth="1"/>
    <col min="5" max="5" width="23.21875" bestFit="1" customWidth="1"/>
    <col min="6" max="6" width="8.77734375" bestFit="1" customWidth="1"/>
    <col min="7" max="7" width="24.109375" bestFit="1" customWidth="1"/>
  </cols>
  <sheetData>
    <row r="1" spans="1:7" s="13" customFormat="1" x14ac:dyDescent="0.3">
      <c r="A1" s="13" t="s">
        <v>367</v>
      </c>
      <c r="B1" s="13" t="s">
        <v>97</v>
      </c>
      <c r="C1" s="13" t="s">
        <v>98</v>
      </c>
      <c r="D1" s="13" t="s">
        <v>99</v>
      </c>
      <c r="E1" s="13" t="s">
        <v>100</v>
      </c>
      <c r="F1" s="13" t="s">
        <v>101</v>
      </c>
      <c r="G1" s="13" t="s">
        <v>102</v>
      </c>
    </row>
    <row r="2" spans="1:7" x14ac:dyDescent="0.3">
      <c r="A2" t="s">
        <v>361</v>
      </c>
      <c r="B2" t="s">
        <v>362</v>
      </c>
      <c r="C2">
        <v>442.55213493667497</v>
      </c>
      <c r="D2">
        <v>671</v>
      </c>
      <c r="E2" t="s">
        <v>363</v>
      </c>
      <c r="F2">
        <v>34</v>
      </c>
      <c r="G2" t="s">
        <v>364</v>
      </c>
    </row>
    <row r="3" spans="1:7" x14ac:dyDescent="0.3">
      <c r="A3" t="s">
        <v>162</v>
      </c>
      <c r="B3" t="s">
        <v>170</v>
      </c>
      <c r="C3">
        <v>325.07634719926801</v>
      </c>
      <c r="D3">
        <v>390</v>
      </c>
      <c r="E3" t="s">
        <v>171</v>
      </c>
      <c r="F3">
        <v>73</v>
      </c>
      <c r="G3" t="s">
        <v>172</v>
      </c>
    </row>
    <row r="4" spans="1:7" x14ac:dyDescent="0.3">
      <c r="A4" t="s">
        <v>231</v>
      </c>
      <c r="B4" t="s">
        <v>238</v>
      </c>
      <c r="C4">
        <v>195.82144104549599</v>
      </c>
      <c r="D4">
        <v>486</v>
      </c>
      <c r="E4" t="s">
        <v>239</v>
      </c>
      <c r="F4">
        <v>14</v>
      </c>
      <c r="G4" t="s">
        <v>240</v>
      </c>
    </row>
    <row r="5" spans="1:7" x14ac:dyDescent="0.3">
      <c r="A5" t="s">
        <v>357</v>
      </c>
      <c r="B5" t="s">
        <v>345</v>
      </c>
      <c r="C5">
        <v>36.969816598342703</v>
      </c>
      <c r="D5">
        <v>279</v>
      </c>
      <c r="E5" t="s">
        <v>346</v>
      </c>
      <c r="F5">
        <v>52</v>
      </c>
      <c r="G5" t="s">
        <v>347</v>
      </c>
    </row>
    <row r="6" spans="1:7" x14ac:dyDescent="0.3">
      <c r="A6" t="s">
        <v>103</v>
      </c>
      <c r="B6" t="s">
        <v>149</v>
      </c>
      <c r="C6">
        <v>236.25277637573799</v>
      </c>
      <c r="D6">
        <v>36</v>
      </c>
      <c r="E6" t="s">
        <v>150</v>
      </c>
      <c r="F6">
        <v>10</v>
      </c>
      <c r="G6" t="s">
        <v>151</v>
      </c>
    </row>
    <row r="7" spans="1:7" x14ac:dyDescent="0.3">
      <c r="A7" t="s">
        <v>103</v>
      </c>
      <c r="B7" t="s">
        <v>135</v>
      </c>
      <c r="C7">
        <v>369.92518947483001</v>
      </c>
      <c r="D7">
        <v>609</v>
      </c>
      <c r="E7" t="s">
        <v>136</v>
      </c>
      <c r="F7">
        <v>108</v>
      </c>
      <c r="G7" t="s">
        <v>137</v>
      </c>
    </row>
    <row r="8" spans="1:7" x14ac:dyDescent="0.3">
      <c r="A8" t="s">
        <v>103</v>
      </c>
      <c r="B8" t="s">
        <v>362</v>
      </c>
      <c r="C8">
        <v>224.713876994326</v>
      </c>
      <c r="D8">
        <v>346</v>
      </c>
      <c r="E8" t="s">
        <v>147</v>
      </c>
      <c r="F8">
        <v>26</v>
      </c>
      <c r="G8" t="s">
        <v>148</v>
      </c>
    </row>
    <row r="9" spans="1:7" x14ac:dyDescent="0.3">
      <c r="A9" t="s">
        <v>162</v>
      </c>
      <c r="B9" t="s">
        <v>362</v>
      </c>
      <c r="C9">
        <v>83.918146431446004</v>
      </c>
      <c r="D9">
        <v>263</v>
      </c>
      <c r="E9" t="s">
        <v>168</v>
      </c>
      <c r="F9">
        <v>60</v>
      </c>
      <c r="G9" t="s">
        <v>169</v>
      </c>
    </row>
    <row r="10" spans="1:7" x14ac:dyDescent="0.3">
      <c r="A10" t="s">
        <v>103</v>
      </c>
      <c r="B10" t="s">
        <v>362</v>
      </c>
      <c r="C10">
        <v>140.52347930520699</v>
      </c>
      <c r="D10">
        <v>561</v>
      </c>
      <c r="E10" t="s">
        <v>129</v>
      </c>
      <c r="F10">
        <v>103</v>
      </c>
      <c r="G10" t="s">
        <v>130</v>
      </c>
    </row>
    <row r="11" spans="1:7" x14ac:dyDescent="0.3">
      <c r="A11" t="s">
        <v>188</v>
      </c>
      <c r="B11" t="s">
        <v>362</v>
      </c>
      <c r="C11">
        <v>190.838944803224</v>
      </c>
      <c r="D11">
        <v>950</v>
      </c>
      <c r="E11" t="s">
        <v>189</v>
      </c>
      <c r="F11">
        <v>91</v>
      </c>
      <c r="G11" t="s">
        <v>190</v>
      </c>
    </row>
    <row r="12" spans="1:7" x14ac:dyDescent="0.3">
      <c r="A12" t="s">
        <v>296</v>
      </c>
      <c r="B12" t="s">
        <v>362</v>
      </c>
      <c r="C12">
        <v>165.86286122980499</v>
      </c>
      <c r="D12">
        <v>923</v>
      </c>
      <c r="E12" t="s">
        <v>283</v>
      </c>
      <c r="F12">
        <v>53</v>
      </c>
      <c r="G12" t="s">
        <v>284</v>
      </c>
    </row>
    <row r="13" spans="1:7" x14ac:dyDescent="0.3">
      <c r="A13" t="s">
        <v>162</v>
      </c>
      <c r="B13" t="s">
        <v>362</v>
      </c>
      <c r="C13">
        <v>242.70681681483899</v>
      </c>
      <c r="D13">
        <v>186</v>
      </c>
      <c r="E13" t="s">
        <v>181</v>
      </c>
      <c r="F13">
        <v>88</v>
      </c>
      <c r="G13" t="s">
        <v>182</v>
      </c>
    </row>
    <row r="14" spans="1:7" x14ac:dyDescent="0.3">
      <c r="A14" t="s">
        <v>357</v>
      </c>
      <c r="B14" t="s">
        <v>362</v>
      </c>
      <c r="C14">
        <v>334.61191165284202</v>
      </c>
      <c r="D14">
        <v>437</v>
      </c>
      <c r="E14" t="s">
        <v>330</v>
      </c>
      <c r="F14">
        <v>95</v>
      </c>
      <c r="G14" t="s">
        <v>331</v>
      </c>
    </row>
    <row r="15" spans="1:7" x14ac:dyDescent="0.3">
      <c r="A15" t="s">
        <v>296</v>
      </c>
      <c r="B15" t="s">
        <v>262</v>
      </c>
      <c r="C15">
        <v>142.23348736809501</v>
      </c>
      <c r="D15">
        <v>940</v>
      </c>
      <c r="E15" t="s">
        <v>263</v>
      </c>
      <c r="F15">
        <v>108</v>
      </c>
      <c r="G15" t="s">
        <v>264</v>
      </c>
    </row>
    <row r="16" spans="1:7" x14ac:dyDescent="0.3">
      <c r="A16" t="s">
        <v>162</v>
      </c>
      <c r="B16" t="s">
        <v>175</v>
      </c>
      <c r="C16">
        <v>430.56825452274597</v>
      </c>
      <c r="D16">
        <v>453</v>
      </c>
      <c r="E16" t="s">
        <v>176</v>
      </c>
      <c r="F16">
        <v>41</v>
      </c>
      <c r="G16" t="s">
        <v>177</v>
      </c>
    </row>
    <row r="17" spans="1:7" x14ac:dyDescent="0.3">
      <c r="A17" t="s">
        <v>231</v>
      </c>
      <c r="B17" t="s">
        <v>232</v>
      </c>
      <c r="C17">
        <v>241.17756210244201</v>
      </c>
      <c r="D17">
        <v>675</v>
      </c>
      <c r="E17" t="s">
        <v>233</v>
      </c>
      <c r="F17">
        <v>37</v>
      </c>
      <c r="G17" t="s">
        <v>234</v>
      </c>
    </row>
    <row r="18" spans="1:7" x14ac:dyDescent="0.3">
      <c r="A18" t="s">
        <v>103</v>
      </c>
      <c r="B18" t="s">
        <v>116</v>
      </c>
      <c r="C18">
        <v>479.55723384674599</v>
      </c>
      <c r="D18">
        <v>577</v>
      </c>
      <c r="E18" t="s">
        <v>117</v>
      </c>
      <c r="F18">
        <v>2</v>
      </c>
      <c r="G18" t="s">
        <v>118</v>
      </c>
    </row>
    <row r="19" spans="1:7" x14ac:dyDescent="0.3">
      <c r="A19" t="s">
        <v>103</v>
      </c>
      <c r="B19" t="s">
        <v>157</v>
      </c>
      <c r="C19">
        <v>77.203883236972601</v>
      </c>
      <c r="D19">
        <v>98</v>
      </c>
      <c r="E19" t="s">
        <v>158</v>
      </c>
      <c r="F19">
        <v>87</v>
      </c>
      <c r="G19" t="s">
        <v>159</v>
      </c>
    </row>
    <row r="20" spans="1:7" x14ac:dyDescent="0.3">
      <c r="A20" t="s">
        <v>188</v>
      </c>
      <c r="B20" t="s">
        <v>196</v>
      </c>
      <c r="C20">
        <v>498.47794441948599</v>
      </c>
      <c r="D20">
        <v>680</v>
      </c>
      <c r="E20" t="s">
        <v>197</v>
      </c>
      <c r="F20">
        <v>59</v>
      </c>
      <c r="G20" t="s">
        <v>198</v>
      </c>
    </row>
    <row r="21" spans="1:7" x14ac:dyDescent="0.3">
      <c r="A21" t="s">
        <v>103</v>
      </c>
      <c r="B21" t="s">
        <v>170</v>
      </c>
      <c r="C21">
        <v>465.83258872758501</v>
      </c>
      <c r="D21">
        <v>420</v>
      </c>
      <c r="E21" t="s">
        <v>138</v>
      </c>
      <c r="F21">
        <v>82</v>
      </c>
      <c r="G21" t="s">
        <v>139</v>
      </c>
    </row>
    <row r="22" spans="1:7" x14ac:dyDescent="0.3">
      <c r="A22" t="s">
        <v>103</v>
      </c>
      <c r="B22" t="s">
        <v>170</v>
      </c>
      <c r="C22">
        <v>44.845951177645397</v>
      </c>
      <c r="D22">
        <v>888</v>
      </c>
      <c r="E22" t="s">
        <v>160</v>
      </c>
      <c r="F22">
        <v>60</v>
      </c>
      <c r="G22" t="s">
        <v>161</v>
      </c>
    </row>
    <row r="23" spans="1:7" x14ac:dyDescent="0.3">
      <c r="A23" t="s">
        <v>103</v>
      </c>
      <c r="B23" t="s">
        <v>170</v>
      </c>
      <c r="C23">
        <v>302.631579312263</v>
      </c>
      <c r="D23">
        <v>517</v>
      </c>
      <c r="E23" t="s">
        <v>143</v>
      </c>
      <c r="F23">
        <v>47</v>
      </c>
      <c r="G23" t="s">
        <v>144</v>
      </c>
    </row>
    <row r="24" spans="1:7" x14ac:dyDescent="0.3">
      <c r="A24" t="s">
        <v>357</v>
      </c>
      <c r="B24" t="s">
        <v>170</v>
      </c>
      <c r="C24">
        <v>262.41439852071898</v>
      </c>
      <c r="D24">
        <v>727</v>
      </c>
      <c r="E24" t="s">
        <v>338</v>
      </c>
      <c r="F24">
        <v>9</v>
      </c>
      <c r="G24" t="s">
        <v>339</v>
      </c>
    </row>
    <row r="25" spans="1:7" x14ac:dyDescent="0.3">
      <c r="A25" t="s">
        <v>296</v>
      </c>
      <c r="B25" t="s">
        <v>170</v>
      </c>
      <c r="C25">
        <v>184.70853417878899</v>
      </c>
      <c r="D25">
        <v>766</v>
      </c>
      <c r="E25" t="s">
        <v>297</v>
      </c>
      <c r="F25">
        <v>91</v>
      </c>
      <c r="G25" t="s">
        <v>298</v>
      </c>
    </row>
    <row r="26" spans="1:7" x14ac:dyDescent="0.3">
      <c r="A26" t="s">
        <v>103</v>
      </c>
      <c r="B26" t="s">
        <v>170</v>
      </c>
      <c r="C26">
        <v>474.94858369929699</v>
      </c>
      <c r="D26">
        <v>315</v>
      </c>
      <c r="E26" t="s">
        <v>145</v>
      </c>
      <c r="F26">
        <v>7</v>
      </c>
      <c r="G26" t="s">
        <v>146</v>
      </c>
    </row>
    <row r="27" spans="1:7" x14ac:dyDescent="0.3">
      <c r="A27" t="s">
        <v>299</v>
      </c>
      <c r="B27" t="s">
        <v>319</v>
      </c>
      <c r="C27">
        <v>156.23461161297701</v>
      </c>
      <c r="D27">
        <v>691</v>
      </c>
      <c r="E27" t="s">
        <v>320</v>
      </c>
      <c r="F27">
        <v>59</v>
      </c>
      <c r="G27" t="s">
        <v>321</v>
      </c>
    </row>
    <row r="28" spans="1:7" x14ac:dyDescent="0.3">
      <c r="A28" t="s">
        <v>296</v>
      </c>
      <c r="B28" t="s">
        <v>285</v>
      </c>
      <c r="C28">
        <v>443.34508868795803</v>
      </c>
      <c r="D28">
        <v>866</v>
      </c>
      <c r="E28" t="s">
        <v>286</v>
      </c>
      <c r="F28">
        <v>93</v>
      </c>
      <c r="G28" t="s">
        <v>287</v>
      </c>
    </row>
    <row r="29" spans="1:7" x14ac:dyDescent="0.3">
      <c r="A29" t="s">
        <v>188</v>
      </c>
      <c r="B29" t="s">
        <v>206</v>
      </c>
      <c r="C29">
        <v>40.027108546812002</v>
      </c>
      <c r="D29">
        <v>424</v>
      </c>
      <c r="E29" t="s">
        <v>207</v>
      </c>
      <c r="F29">
        <v>37</v>
      </c>
      <c r="G29" t="s">
        <v>208</v>
      </c>
    </row>
    <row r="30" spans="1:7" x14ac:dyDescent="0.3">
      <c r="A30" t="s">
        <v>299</v>
      </c>
      <c r="B30" t="s">
        <v>308</v>
      </c>
      <c r="C30">
        <v>3.77855284092947</v>
      </c>
      <c r="D30">
        <v>576</v>
      </c>
      <c r="E30" t="s">
        <v>309</v>
      </c>
      <c r="F30">
        <v>45</v>
      </c>
      <c r="G30" t="s">
        <v>310</v>
      </c>
    </row>
    <row r="31" spans="1:7" x14ac:dyDescent="0.3">
      <c r="A31" t="s">
        <v>299</v>
      </c>
      <c r="B31" t="s">
        <v>311</v>
      </c>
      <c r="C31">
        <v>312.80402086302598</v>
      </c>
      <c r="D31">
        <v>959</v>
      </c>
      <c r="E31" t="s">
        <v>312</v>
      </c>
      <c r="F31">
        <v>85</v>
      </c>
      <c r="G31" t="s">
        <v>313</v>
      </c>
    </row>
    <row r="32" spans="1:7" x14ac:dyDescent="0.3">
      <c r="A32" t="s">
        <v>103</v>
      </c>
      <c r="B32" t="s">
        <v>140</v>
      </c>
      <c r="C32">
        <v>6.8775913659483097</v>
      </c>
      <c r="D32">
        <v>189</v>
      </c>
      <c r="E32" t="s">
        <v>141</v>
      </c>
      <c r="F32">
        <v>62</v>
      </c>
      <c r="G32" t="s">
        <v>142</v>
      </c>
    </row>
    <row r="33" spans="1:7" x14ac:dyDescent="0.3">
      <c r="A33" t="s">
        <v>299</v>
      </c>
      <c r="B33" t="s">
        <v>314</v>
      </c>
      <c r="C33">
        <v>258.07062969799102</v>
      </c>
      <c r="D33">
        <v>264</v>
      </c>
      <c r="E33" t="s">
        <v>315</v>
      </c>
      <c r="F33">
        <v>21</v>
      </c>
      <c r="G33" t="s">
        <v>316</v>
      </c>
    </row>
    <row r="34" spans="1:7" x14ac:dyDescent="0.3">
      <c r="A34" t="s">
        <v>103</v>
      </c>
      <c r="B34" t="s">
        <v>154</v>
      </c>
      <c r="C34">
        <v>323.47230116999702</v>
      </c>
      <c r="D34">
        <v>746</v>
      </c>
      <c r="E34" t="s">
        <v>155</v>
      </c>
      <c r="F34">
        <v>96</v>
      </c>
      <c r="G34" t="s">
        <v>156</v>
      </c>
    </row>
    <row r="35" spans="1:7" x14ac:dyDescent="0.3">
      <c r="A35" t="s">
        <v>296</v>
      </c>
      <c r="B35" t="s">
        <v>275</v>
      </c>
      <c r="C35">
        <v>237.17197123356101</v>
      </c>
      <c r="D35">
        <v>493</v>
      </c>
      <c r="E35" t="s">
        <v>276</v>
      </c>
      <c r="F35">
        <v>3</v>
      </c>
      <c r="G35" t="s">
        <v>277</v>
      </c>
    </row>
    <row r="36" spans="1:7" x14ac:dyDescent="0.3">
      <c r="A36" t="s">
        <v>357</v>
      </c>
      <c r="B36" t="s">
        <v>342</v>
      </c>
      <c r="C36">
        <v>260.99303307710198</v>
      </c>
      <c r="D36">
        <v>969</v>
      </c>
      <c r="E36" t="s">
        <v>343</v>
      </c>
      <c r="F36">
        <v>65</v>
      </c>
      <c r="G36" t="s">
        <v>344</v>
      </c>
    </row>
    <row r="37" spans="1:7" x14ac:dyDescent="0.3">
      <c r="A37" t="s">
        <v>209</v>
      </c>
      <c r="B37" t="s">
        <v>210</v>
      </c>
      <c r="C37">
        <v>200.72985375463</v>
      </c>
      <c r="D37">
        <v>651</v>
      </c>
      <c r="E37" t="s">
        <v>211</v>
      </c>
      <c r="F37">
        <v>1</v>
      </c>
      <c r="G37" t="s">
        <v>212</v>
      </c>
    </row>
    <row r="38" spans="1:7" x14ac:dyDescent="0.3">
      <c r="A38" t="s">
        <v>162</v>
      </c>
      <c r="B38" t="s">
        <v>165</v>
      </c>
      <c r="C38">
        <v>414.33972823736201</v>
      </c>
      <c r="D38">
        <v>5</v>
      </c>
      <c r="E38" t="s">
        <v>166</v>
      </c>
      <c r="F38">
        <v>6</v>
      </c>
      <c r="G38" t="s">
        <v>167</v>
      </c>
    </row>
    <row r="39" spans="1:7" x14ac:dyDescent="0.3">
      <c r="A39" t="s">
        <v>231</v>
      </c>
      <c r="B39" t="s">
        <v>241</v>
      </c>
      <c r="C39">
        <v>351.86631678766503</v>
      </c>
      <c r="D39">
        <v>586</v>
      </c>
      <c r="E39" t="s">
        <v>242</v>
      </c>
      <c r="F39">
        <v>5</v>
      </c>
      <c r="G39" t="s">
        <v>243</v>
      </c>
    </row>
    <row r="40" spans="1:7" x14ac:dyDescent="0.3">
      <c r="A40" t="s">
        <v>357</v>
      </c>
      <c r="B40" t="s">
        <v>232</v>
      </c>
      <c r="C40">
        <v>261.04137196438302</v>
      </c>
      <c r="D40">
        <v>651</v>
      </c>
      <c r="E40" t="s">
        <v>351</v>
      </c>
      <c r="F40">
        <v>33</v>
      </c>
      <c r="G40" t="s">
        <v>352</v>
      </c>
    </row>
    <row r="41" spans="1:7" x14ac:dyDescent="0.3">
      <c r="A41" t="s">
        <v>357</v>
      </c>
      <c r="B41" t="s">
        <v>232</v>
      </c>
      <c r="C41">
        <v>292.53549684491003</v>
      </c>
      <c r="D41">
        <v>689</v>
      </c>
      <c r="E41" t="s">
        <v>340</v>
      </c>
      <c r="F41">
        <v>42</v>
      </c>
      <c r="G41" t="s">
        <v>341</v>
      </c>
    </row>
    <row r="42" spans="1:7" x14ac:dyDescent="0.3">
      <c r="A42" t="s">
        <v>188</v>
      </c>
      <c r="B42" t="s">
        <v>232</v>
      </c>
      <c r="C42">
        <v>53.720255198422798</v>
      </c>
      <c r="D42">
        <v>713</v>
      </c>
      <c r="E42" t="s">
        <v>194</v>
      </c>
      <c r="F42">
        <v>104</v>
      </c>
      <c r="G42" t="s">
        <v>195</v>
      </c>
    </row>
    <row r="43" spans="1:7" x14ac:dyDescent="0.3">
      <c r="A43" t="s">
        <v>296</v>
      </c>
      <c r="B43" t="s">
        <v>232</v>
      </c>
      <c r="C43">
        <v>255.202350629493</v>
      </c>
      <c r="D43">
        <v>778</v>
      </c>
      <c r="E43" t="s">
        <v>271</v>
      </c>
      <c r="F43">
        <v>26</v>
      </c>
      <c r="G43" t="s">
        <v>272</v>
      </c>
    </row>
    <row r="44" spans="1:7" x14ac:dyDescent="0.3">
      <c r="A44" t="s">
        <v>103</v>
      </c>
      <c r="B44" t="s">
        <v>232</v>
      </c>
      <c r="C44">
        <v>166.684862346621</v>
      </c>
      <c r="D44">
        <v>976</v>
      </c>
      <c r="E44" t="s">
        <v>131</v>
      </c>
      <c r="F44">
        <v>79</v>
      </c>
      <c r="G44" t="s">
        <v>132</v>
      </c>
    </row>
    <row r="45" spans="1:7" x14ac:dyDescent="0.3">
      <c r="A45" t="s">
        <v>103</v>
      </c>
      <c r="B45" t="s">
        <v>232</v>
      </c>
      <c r="C45">
        <v>371.24911998258898</v>
      </c>
      <c r="D45">
        <v>732</v>
      </c>
      <c r="E45" t="s">
        <v>122</v>
      </c>
      <c r="F45">
        <v>22</v>
      </c>
      <c r="G45" t="s">
        <v>123</v>
      </c>
    </row>
    <row r="46" spans="1:7" x14ac:dyDescent="0.3">
      <c r="A46" t="s">
        <v>231</v>
      </c>
      <c r="B46" t="s">
        <v>232</v>
      </c>
      <c r="C46">
        <v>154.456850103801</v>
      </c>
      <c r="D46">
        <v>414</v>
      </c>
      <c r="E46" t="s">
        <v>250</v>
      </c>
      <c r="F46">
        <v>3</v>
      </c>
      <c r="G46" t="s">
        <v>251</v>
      </c>
    </row>
    <row r="47" spans="1:7" x14ac:dyDescent="0.3">
      <c r="A47" t="s">
        <v>231</v>
      </c>
      <c r="B47" t="s">
        <v>252</v>
      </c>
      <c r="C47">
        <v>1.5995324428658899</v>
      </c>
      <c r="D47">
        <v>5</v>
      </c>
      <c r="E47" t="s">
        <v>253</v>
      </c>
      <c r="F47">
        <v>68</v>
      </c>
      <c r="G47" t="s">
        <v>254</v>
      </c>
    </row>
    <row r="48" spans="1:7" x14ac:dyDescent="0.3">
      <c r="A48" t="s">
        <v>299</v>
      </c>
      <c r="B48" t="s">
        <v>300</v>
      </c>
      <c r="C48">
        <v>227.65450162207699</v>
      </c>
      <c r="D48">
        <v>412</v>
      </c>
      <c r="E48" t="s">
        <v>301</v>
      </c>
      <c r="F48">
        <v>12</v>
      </c>
      <c r="G48" t="s">
        <v>302</v>
      </c>
    </row>
    <row r="49" spans="1:7" x14ac:dyDescent="0.3">
      <c r="A49" t="s">
        <v>357</v>
      </c>
      <c r="B49" t="s">
        <v>348</v>
      </c>
      <c r="C49">
        <v>92.977943351259398</v>
      </c>
      <c r="D49">
        <v>849</v>
      </c>
      <c r="E49" t="s">
        <v>349</v>
      </c>
      <c r="F49">
        <v>97</v>
      </c>
      <c r="G49" t="s">
        <v>350</v>
      </c>
    </row>
    <row r="50" spans="1:7" x14ac:dyDescent="0.3">
      <c r="A50" t="s">
        <v>296</v>
      </c>
      <c r="B50" t="s">
        <v>265</v>
      </c>
      <c r="C50">
        <v>112.495423431042</v>
      </c>
      <c r="D50">
        <v>168</v>
      </c>
      <c r="E50" t="s">
        <v>266</v>
      </c>
      <c r="F50">
        <v>67</v>
      </c>
      <c r="G50" t="s">
        <v>267</v>
      </c>
    </row>
    <row r="51" spans="1:7" x14ac:dyDescent="0.3">
      <c r="A51" t="s">
        <v>162</v>
      </c>
      <c r="B51" t="s">
        <v>178</v>
      </c>
      <c r="C51">
        <v>151.02750022523099</v>
      </c>
      <c r="D51">
        <v>181</v>
      </c>
      <c r="E51" t="s">
        <v>179</v>
      </c>
      <c r="F51">
        <v>99</v>
      </c>
      <c r="G51" t="s">
        <v>180</v>
      </c>
    </row>
    <row r="52" spans="1:7" x14ac:dyDescent="0.3">
      <c r="A52" t="s">
        <v>296</v>
      </c>
      <c r="B52" t="s">
        <v>268</v>
      </c>
      <c r="C52">
        <v>469.25446377321998</v>
      </c>
      <c r="D52">
        <v>157</v>
      </c>
      <c r="E52" t="s">
        <v>269</v>
      </c>
      <c r="F52">
        <v>56</v>
      </c>
      <c r="G52" t="s">
        <v>270</v>
      </c>
    </row>
    <row r="53" spans="1:7" x14ac:dyDescent="0.3">
      <c r="A53" t="s">
        <v>357</v>
      </c>
      <c r="B53" t="s">
        <v>332</v>
      </c>
      <c r="C53">
        <v>121.96822656760899</v>
      </c>
      <c r="D53">
        <v>679</v>
      </c>
      <c r="E53" t="s">
        <v>333</v>
      </c>
      <c r="F53">
        <v>19</v>
      </c>
      <c r="G53" t="s">
        <v>334</v>
      </c>
    </row>
    <row r="54" spans="1:7" x14ac:dyDescent="0.3">
      <c r="A54" t="s">
        <v>357</v>
      </c>
      <c r="B54" t="s">
        <v>325</v>
      </c>
      <c r="C54">
        <v>319.29450089484402</v>
      </c>
      <c r="D54">
        <v>244</v>
      </c>
      <c r="E54" t="s">
        <v>326</v>
      </c>
      <c r="F54">
        <v>66</v>
      </c>
      <c r="G54" t="s">
        <v>327</v>
      </c>
    </row>
    <row r="55" spans="1:7" x14ac:dyDescent="0.3">
      <c r="A55" t="s">
        <v>357</v>
      </c>
      <c r="B55" t="s">
        <v>358</v>
      </c>
      <c r="C55">
        <v>254.435309523949</v>
      </c>
      <c r="D55">
        <v>283</v>
      </c>
      <c r="E55" t="s">
        <v>359</v>
      </c>
      <c r="F55">
        <v>44</v>
      </c>
      <c r="G55" t="s">
        <v>360</v>
      </c>
    </row>
    <row r="56" spans="1:7" x14ac:dyDescent="0.3">
      <c r="A56" t="s">
        <v>103</v>
      </c>
      <c r="B56" t="s">
        <v>265</v>
      </c>
      <c r="C56">
        <v>184.83572519337699</v>
      </c>
      <c r="D56">
        <v>843</v>
      </c>
      <c r="E56" t="s">
        <v>114</v>
      </c>
      <c r="F56">
        <v>58</v>
      </c>
      <c r="G56" t="s">
        <v>115</v>
      </c>
    </row>
    <row r="57" spans="1:7" x14ac:dyDescent="0.3">
      <c r="A57" t="s">
        <v>103</v>
      </c>
      <c r="B57" t="s">
        <v>265</v>
      </c>
      <c r="C57">
        <v>348.66951046395099</v>
      </c>
      <c r="D57">
        <v>949</v>
      </c>
      <c r="E57" t="s">
        <v>106</v>
      </c>
      <c r="F57">
        <v>99</v>
      </c>
      <c r="G57" t="s">
        <v>107</v>
      </c>
    </row>
    <row r="58" spans="1:7" x14ac:dyDescent="0.3">
      <c r="A58" t="s">
        <v>299</v>
      </c>
      <c r="B58" t="s">
        <v>265</v>
      </c>
      <c r="C58">
        <v>360.45094474591298</v>
      </c>
      <c r="D58">
        <v>209</v>
      </c>
      <c r="E58" t="s">
        <v>303</v>
      </c>
      <c r="F58">
        <v>60</v>
      </c>
      <c r="G58" t="s">
        <v>304</v>
      </c>
    </row>
    <row r="59" spans="1:7" x14ac:dyDescent="0.3">
      <c r="A59" t="s">
        <v>357</v>
      </c>
      <c r="B59" t="s">
        <v>265</v>
      </c>
      <c r="C59">
        <v>404.21968766231998</v>
      </c>
      <c r="D59">
        <v>549</v>
      </c>
      <c r="E59" t="s">
        <v>355</v>
      </c>
      <c r="F59">
        <v>60</v>
      </c>
      <c r="G59" t="s">
        <v>356</v>
      </c>
    </row>
    <row r="60" spans="1:7" x14ac:dyDescent="0.3">
      <c r="A60" t="s">
        <v>103</v>
      </c>
      <c r="B60" t="s">
        <v>265</v>
      </c>
      <c r="C60">
        <v>248.86705613206101</v>
      </c>
      <c r="D60">
        <v>998</v>
      </c>
      <c r="E60" t="s">
        <v>104</v>
      </c>
      <c r="F60">
        <v>52</v>
      </c>
      <c r="G60" t="s">
        <v>105</v>
      </c>
    </row>
    <row r="61" spans="1:7" x14ac:dyDescent="0.3">
      <c r="A61" t="s">
        <v>188</v>
      </c>
      <c r="B61" t="s">
        <v>199</v>
      </c>
      <c r="C61">
        <v>316.741687613539</v>
      </c>
      <c r="D61">
        <v>301</v>
      </c>
      <c r="E61" t="s">
        <v>200</v>
      </c>
      <c r="F61">
        <v>40</v>
      </c>
      <c r="G61" t="s">
        <v>201</v>
      </c>
    </row>
    <row r="62" spans="1:7" x14ac:dyDescent="0.3">
      <c r="A62" t="s">
        <v>231</v>
      </c>
      <c r="B62" t="s">
        <v>247</v>
      </c>
      <c r="C62">
        <v>261.55945769254998</v>
      </c>
      <c r="D62">
        <v>297</v>
      </c>
      <c r="E62" t="s">
        <v>248</v>
      </c>
      <c r="F62">
        <v>50</v>
      </c>
      <c r="G62" t="s">
        <v>249</v>
      </c>
    </row>
    <row r="63" spans="1:7" x14ac:dyDescent="0.3">
      <c r="A63" t="s">
        <v>357</v>
      </c>
      <c r="B63" t="s">
        <v>335</v>
      </c>
      <c r="C63">
        <v>464.92507392796603</v>
      </c>
      <c r="D63">
        <v>868</v>
      </c>
      <c r="E63" t="s">
        <v>336</v>
      </c>
      <c r="F63">
        <v>44</v>
      </c>
      <c r="G63" t="s">
        <v>337</v>
      </c>
    </row>
    <row r="64" spans="1:7" x14ac:dyDescent="0.3">
      <c r="A64" t="s">
        <v>246</v>
      </c>
      <c r="B64" t="s">
        <v>217</v>
      </c>
      <c r="C64">
        <v>415.69032866833697</v>
      </c>
      <c r="D64">
        <v>855</v>
      </c>
      <c r="E64" t="s">
        <v>218</v>
      </c>
      <c r="F64">
        <v>92</v>
      </c>
      <c r="G64" t="s">
        <v>219</v>
      </c>
    </row>
    <row r="65" spans="1:7" x14ac:dyDescent="0.3">
      <c r="A65" t="s">
        <v>357</v>
      </c>
      <c r="B65" t="s">
        <v>322</v>
      </c>
      <c r="C65">
        <v>74.054310324136097</v>
      </c>
      <c r="D65">
        <v>151</v>
      </c>
      <c r="E65" t="s">
        <v>323</v>
      </c>
      <c r="F65">
        <v>22</v>
      </c>
      <c r="G65" t="s">
        <v>324</v>
      </c>
    </row>
    <row r="66" spans="1:7" x14ac:dyDescent="0.3">
      <c r="A66" t="s">
        <v>296</v>
      </c>
      <c r="B66" t="s">
        <v>278</v>
      </c>
      <c r="C66">
        <v>73.183086752193006</v>
      </c>
      <c r="D66">
        <v>161</v>
      </c>
      <c r="E66" t="s">
        <v>279</v>
      </c>
      <c r="F66">
        <v>68</v>
      </c>
      <c r="G66" t="s">
        <v>280</v>
      </c>
    </row>
    <row r="67" spans="1:7" x14ac:dyDescent="0.3">
      <c r="A67" t="s">
        <v>299</v>
      </c>
      <c r="B67" t="s">
        <v>305</v>
      </c>
      <c r="C67">
        <v>220.91704352269801</v>
      </c>
      <c r="D67">
        <v>818</v>
      </c>
      <c r="E67" t="s">
        <v>306</v>
      </c>
      <c r="F67">
        <v>50</v>
      </c>
      <c r="G67" t="s">
        <v>307</v>
      </c>
    </row>
    <row r="68" spans="1:7" x14ac:dyDescent="0.3">
      <c r="A68" t="s">
        <v>357</v>
      </c>
      <c r="B68" t="s">
        <v>217</v>
      </c>
      <c r="C68">
        <v>79.347544190939502</v>
      </c>
      <c r="D68">
        <v>697</v>
      </c>
      <c r="E68" t="s">
        <v>328</v>
      </c>
      <c r="F68">
        <v>51</v>
      </c>
      <c r="G68" t="s">
        <v>329</v>
      </c>
    </row>
    <row r="69" spans="1:7" x14ac:dyDescent="0.3">
      <c r="A69" t="s">
        <v>357</v>
      </c>
      <c r="B69" t="s">
        <v>217</v>
      </c>
      <c r="C69">
        <v>305.230209623696</v>
      </c>
      <c r="D69">
        <v>787</v>
      </c>
      <c r="E69" t="s">
        <v>353</v>
      </c>
      <c r="F69">
        <v>87</v>
      </c>
      <c r="G69" t="s">
        <v>354</v>
      </c>
    </row>
    <row r="70" spans="1:7" x14ac:dyDescent="0.3">
      <c r="A70" t="s">
        <v>162</v>
      </c>
      <c r="B70" t="s">
        <v>217</v>
      </c>
      <c r="C70">
        <v>398.70984118385201</v>
      </c>
      <c r="D70">
        <v>732</v>
      </c>
      <c r="E70" t="s">
        <v>183</v>
      </c>
      <c r="F70">
        <v>67</v>
      </c>
      <c r="G70" t="s">
        <v>184</v>
      </c>
    </row>
    <row r="71" spans="1:7" x14ac:dyDescent="0.3">
      <c r="A71" t="s">
        <v>296</v>
      </c>
      <c r="B71" t="s">
        <v>217</v>
      </c>
      <c r="C71">
        <v>105.50082547869501</v>
      </c>
      <c r="D71">
        <v>37</v>
      </c>
      <c r="E71" t="s">
        <v>291</v>
      </c>
      <c r="F71">
        <v>95</v>
      </c>
      <c r="G71" t="s">
        <v>292</v>
      </c>
    </row>
    <row r="72" spans="1:7" x14ac:dyDescent="0.3">
      <c r="A72" t="s">
        <v>246</v>
      </c>
      <c r="B72" t="s">
        <v>217</v>
      </c>
      <c r="C72">
        <v>289.83853710861803</v>
      </c>
      <c r="D72">
        <v>703</v>
      </c>
      <c r="E72" t="s">
        <v>215</v>
      </c>
      <c r="F72">
        <v>26</v>
      </c>
      <c r="G72" t="s">
        <v>216</v>
      </c>
    </row>
    <row r="73" spans="1:7" x14ac:dyDescent="0.3">
      <c r="A73" t="s">
        <v>296</v>
      </c>
      <c r="B73" t="s">
        <v>217</v>
      </c>
      <c r="C73">
        <v>334.95500331278799</v>
      </c>
      <c r="D73">
        <v>675</v>
      </c>
      <c r="E73" t="s">
        <v>281</v>
      </c>
      <c r="F73">
        <v>50</v>
      </c>
      <c r="G73" t="s">
        <v>282</v>
      </c>
    </row>
    <row r="74" spans="1:7" x14ac:dyDescent="0.3">
      <c r="A74" t="s">
        <v>246</v>
      </c>
      <c r="B74" t="s">
        <v>223</v>
      </c>
      <c r="C74">
        <v>403.15685464791</v>
      </c>
      <c r="D74">
        <v>569</v>
      </c>
      <c r="E74" t="s">
        <v>224</v>
      </c>
      <c r="F74">
        <v>92</v>
      </c>
      <c r="G74" t="s">
        <v>225</v>
      </c>
    </row>
    <row r="75" spans="1:7" x14ac:dyDescent="0.3">
      <c r="A75" t="s">
        <v>103</v>
      </c>
      <c r="B75" t="s">
        <v>111</v>
      </c>
      <c r="C75">
        <v>216.89408383611499</v>
      </c>
      <c r="D75">
        <v>814</v>
      </c>
      <c r="E75" t="s">
        <v>112</v>
      </c>
      <c r="F75">
        <v>22</v>
      </c>
      <c r="G75" t="s">
        <v>113</v>
      </c>
    </row>
    <row r="76" spans="1:7" x14ac:dyDescent="0.3">
      <c r="A76" t="s">
        <v>246</v>
      </c>
      <c r="B76" t="s">
        <v>228</v>
      </c>
      <c r="C76">
        <v>130.256998368073</v>
      </c>
      <c r="D76">
        <v>841</v>
      </c>
      <c r="E76" t="s">
        <v>229</v>
      </c>
      <c r="F76">
        <v>17</v>
      </c>
      <c r="G76" t="s">
        <v>230</v>
      </c>
    </row>
    <row r="77" spans="1:7" x14ac:dyDescent="0.3">
      <c r="A77" t="s">
        <v>231</v>
      </c>
      <c r="B77" t="s">
        <v>235</v>
      </c>
      <c r="C77">
        <v>449.42117412225298</v>
      </c>
      <c r="D77">
        <v>445</v>
      </c>
      <c r="E77" t="s">
        <v>236</v>
      </c>
      <c r="F77">
        <v>83</v>
      </c>
      <c r="G77" t="s">
        <v>237</v>
      </c>
    </row>
    <row r="78" spans="1:7" x14ac:dyDescent="0.3">
      <c r="A78" t="s">
        <v>188</v>
      </c>
      <c r="B78" t="s">
        <v>185</v>
      </c>
      <c r="C78">
        <v>53.1408395215403</v>
      </c>
      <c r="D78">
        <v>796</v>
      </c>
      <c r="E78" t="s">
        <v>186</v>
      </c>
      <c r="F78">
        <v>86</v>
      </c>
      <c r="G78" t="s">
        <v>187</v>
      </c>
    </row>
    <row r="79" spans="1:7" x14ac:dyDescent="0.3">
      <c r="A79" t="s">
        <v>246</v>
      </c>
      <c r="B79" t="s">
        <v>220</v>
      </c>
      <c r="C79">
        <v>224.165714175207</v>
      </c>
      <c r="D79">
        <v>262</v>
      </c>
      <c r="E79" t="s">
        <v>221</v>
      </c>
      <c r="F79">
        <v>5</v>
      </c>
      <c r="G79" t="s">
        <v>222</v>
      </c>
    </row>
    <row r="80" spans="1:7" x14ac:dyDescent="0.3">
      <c r="A80" t="s">
        <v>103</v>
      </c>
      <c r="B80" t="s">
        <v>119</v>
      </c>
      <c r="C80">
        <v>275.24648547708</v>
      </c>
      <c r="D80">
        <v>28</v>
      </c>
      <c r="E80" t="s">
        <v>120</v>
      </c>
      <c r="F80">
        <v>10</v>
      </c>
      <c r="G80" t="s">
        <v>121</v>
      </c>
    </row>
    <row r="81" spans="1:7" x14ac:dyDescent="0.3">
      <c r="A81" t="s">
        <v>296</v>
      </c>
      <c r="B81" t="s">
        <v>288</v>
      </c>
      <c r="C81">
        <v>346.50760653521797</v>
      </c>
      <c r="D81">
        <v>66</v>
      </c>
      <c r="E81" t="s">
        <v>289</v>
      </c>
      <c r="F81">
        <v>62</v>
      </c>
      <c r="G81" t="s">
        <v>290</v>
      </c>
    </row>
    <row r="82" spans="1:7" x14ac:dyDescent="0.3">
      <c r="A82" t="s">
        <v>188</v>
      </c>
      <c r="B82" t="s">
        <v>191</v>
      </c>
      <c r="C82">
        <v>239.565305224154</v>
      </c>
      <c r="D82">
        <v>490</v>
      </c>
      <c r="E82" t="s">
        <v>192</v>
      </c>
      <c r="F82">
        <v>42</v>
      </c>
      <c r="G82" t="s">
        <v>193</v>
      </c>
    </row>
    <row r="83" spans="1:7" x14ac:dyDescent="0.3">
      <c r="A83" t="s">
        <v>296</v>
      </c>
      <c r="B83" t="s">
        <v>235</v>
      </c>
      <c r="C83">
        <v>158.196207516128</v>
      </c>
      <c r="D83">
        <v>238</v>
      </c>
      <c r="E83" t="s">
        <v>273</v>
      </c>
      <c r="F83">
        <v>98</v>
      </c>
      <c r="G83" t="s">
        <v>274</v>
      </c>
    </row>
    <row r="84" spans="1:7" x14ac:dyDescent="0.3">
      <c r="A84" t="s">
        <v>299</v>
      </c>
      <c r="B84" t="s">
        <v>235</v>
      </c>
      <c r="C84">
        <v>262.51997575792399</v>
      </c>
      <c r="D84">
        <v>520</v>
      </c>
      <c r="E84" t="s">
        <v>317</v>
      </c>
      <c r="F84">
        <v>26</v>
      </c>
      <c r="G84" t="s">
        <v>318</v>
      </c>
    </row>
    <row r="85" spans="1:7" x14ac:dyDescent="0.3">
      <c r="A85" t="s">
        <v>361</v>
      </c>
      <c r="B85" t="s">
        <v>235</v>
      </c>
      <c r="C85">
        <v>175.508542054332</v>
      </c>
      <c r="D85">
        <v>552</v>
      </c>
      <c r="E85" t="s">
        <v>365</v>
      </c>
      <c r="F85">
        <v>76</v>
      </c>
      <c r="G85" t="s">
        <v>366</v>
      </c>
    </row>
    <row r="86" spans="1:7" x14ac:dyDescent="0.3">
      <c r="A86" t="s">
        <v>246</v>
      </c>
      <c r="B86" t="s">
        <v>235</v>
      </c>
      <c r="C86">
        <v>465.85184446512699</v>
      </c>
      <c r="D86">
        <v>879</v>
      </c>
      <c r="E86" t="s">
        <v>226</v>
      </c>
      <c r="F86">
        <v>55</v>
      </c>
      <c r="G86" t="s">
        <v>227</v>
      </c>
    </row>
    <row r="87" spans="1:7" x14ac:dyDescent="0.3">
      <c r="A87" t="s">
        <v>103</v>
      </c>
      <c r="B87" t="s">
        <v>235</v>
      </c>
      <c r="C87">
        <v>43.081005642888996</v>
      </c>
      <c r="D87">
        <v>860</v>
      </c>
      <c r="E87" t="s">
        <v>133</v>
      </c>
      <c r="F87">
        <v>34</v>
      </c>
      <c r="G87" t="s">
        <v>134</v>
      </c>
    </row>
    <row r="88" spans="1:7" x14ac:dyDescent="0.3">
      <c r="A88" t="s">
        <v>162</v>
      </c>
      <c r="B88" t="s">
        <v>235</v>
      </c>
      <c r="C88">
        <v>179.83811546792199</v>
      </c>
      <c r="D88">
        <v>204</v>
      </c>
      <c r="E88" t="s">
        <v>173</v>
      </c>
      <c r="F88">
        <v>25</v>
      </c>
      <c r="G88" t="s">
        <v>174</v>
      </c>
    </row>
    <row r="89" spans="1:7" x14ac:dyDescent="0.3">
      <c r="A89" t="s">
        <v>103</v>
      </c>
      <c r="B89" t="s">
        <v>235</v>
      </c>
      <c r="C89">
        <v>199.130101016955</v>
      </c>
      <c r="D89">
        <v>997</v>
      </c>
      <c r="E89" t="s">
        <v>152</v>
      </c>
      <c r="F89">
        <v>62</v>
      </c>
      <c r="G89" t="s">
        <v>153</v>
      </c>
    </row>
    <row r="90" spans="1:7" x14ac:dyDescent="0.3">
      <c r="A90" t="s">
        <v>103</v>
      </c>
      <c r="B90" t="s">
        <v>108</v>
      </c>
      <c r="C90">
        <v>240.15000348654499</v>
      </c>
      <c r="D90">
        <v>454</v>
      </c>
      <c r="E90" t="s">
        <v>109</v>
      </c>
      <c r="F90">
        <v>27</v>
      </c>
      <c r="G90" t="s">
        <v>110</v>
      </c>
    </row>
    <row r="91" spans="1:7" x14ac:dyDescent="0.3">
      <c r="A91" t="s">
        <v>296</v>
      </c>
      <c r="B91" t="s">
        <v>293</v>
      </c>
      <c r="C91">
        <v>291.23660982167303</v>
      </c>
      <c r="D91">
        <v>172</v>
      </c>
      <c r="E91" t="s">
        <v>294</v>
      </c>
      <c r="F91">
        <v>48</v>
      </c>
      <c r="G91" t="s">
        <v>295</v>
      </c>
    </row>
    <row r="92" spans="1:7" x14ac:dyDescent="0.3">
      <c r="A92" t="s">
        <v>188</v>
      </c>
      <c r="B92" t="s">
        <v>293</v>
      </c>
      <c r="C92">
        <v>365.89339515543497</v>
      </c>
      <c r="D92">
        <v>847</v>
      </c>
      <c r="E92" t="s">
        <v>204</v>
      </c>
      <c r="F92">
        <v>50</v>
      </c>
      <c r="G92" t="s">
        <v>205</v>
      </c>
    </row>
    <row r="93" spans="1:7" x14ac:dyDescent="0.3">
      <c r="A93" t="s">
        <v>103</v>
      </c>
      <c r="B93" t="s">
        <v>293</v>
      </c>
      <c r="C93">
        <v>224.23025877727099</v>
      </c>
      <c r="D93">
        <v>560</v>
      </c>
      <c r="E93" t="s">
        <v>124</v>
      </c>
      <c r="F93">
        <v>102</v>
      </c>
      <c r="G93" t="s">
        <v>125</v>
      </c>
    </row>
    <row r="94" spans="1:7" x14ac:dyDescent="0.3">
      <c r="A94" t="s">
        <v>246</v>
      </c>
      <c r="B94" t="s">
        <v>293</v>
      </c>
      <c r="C94">
        <v>64.424706484191105</v>
      </c>
      <c r="D94">
        <v>771</v>
      </c>
      <c r="E94" t="s">
        <v>213</v>
      </c>
      <c r="F94">
        <v>107</v>
      </c>
      <c r="G94" t="s">
        <v>214</v>
      </c>
    </row>
    <row r="95" spans="1:7" x14ac:dyDescent="0.3">
      <c r="A95" t="s">
        <v>188</v>
      </c>
      <c r="B95" t="s">
        <v>293</v>
      </c>
      <c r="C95">
        <v>238.27486455184399</v>
      </c>
      <c r="D95">
        <v>139</v>
      </c>
      <c r="E95" t="s">
        <v>202</v>
      </c>
      <c r="F95">
        <v>70</v>
      </c>
      <c r="G95" t="s">
        <v>203</v>
      </c>
    </row>
    <row r="96" spans="1:7" x14ac:dyDescent="0.3">
      <c r="A96" t="s">
        <v>162</v>
      </c>
      <c r="B96" t="s">
        <v>293</v>
      </c>
      <c r="C96">
        <v>256.493284496478</v>
      </c>
      <c r="D96">
        <v>381</v>
      </c>
      <c r="E96" t="s">
        <v>163</v>
      </c>
      <c r="F96">
        <v>24</v>
      </c>
      <c r="G96" t="s">
        <v>164</v>
      </c>
    </row>
    <row r="97" spans="1:7" x14ac:dyDescent="0.3">
      <c r="A97" t="s">
        <v>231</v>
      </c>
      <c r="B97" t="s">
        <v>126</v>
      </c>
      <c r="C97">
        <v>67.031709138303995</v>
      </c>
      <c r="D97">
        <v>765</v>
      </c>
      <c r="E97" t="s">
        <v>255</v>
      </c>
      <c r="F97">
        <v>71</v>
      </c>
      <c r="G97" t="s">
        <v>256</v>
      </c>
    </row>
    <row r="98" spans="1:7" x14ac:dyDescent="0.3">
      <c r="A98" t="s">
        <v>231</v>
      </c>
      <c r="B98" t="s">
        <v>259</v>
      </c>
      <c r="C98">
        <v>332.045076074311</v>
      </c>
      <c r="D98">
        <v>917</v>
      </c>
      <c r="E98" t="s">
        <v>260</v>
      </c>
      <c r="F98">
        <v>95</v>
      </c>
      <c r="G98" t="s">
        <v>261</v>
      </c>
    </row>
    <row r="99" spans="1:7" x14ac:dyDescent="0.3">
      <c r="A99" t="s">
        <v>103</v>
      </c>
      <c r="B99" t="s">
        <v>259</v>
      </c>
      <c r="C99">
        <v>298.31068008346398</v>
      </c>
      <c r="D99">
        <v>493</v>
      </c>
      <c r="E99" t="s">
        <v>127</v>
      </c>
      <c r="F99">
        <v>71</v>
      </c>
      <c r="G99" t="s">
        <v>128</v>
      </c>
    </row>
    <row r="100" spans="1:7" x14ac:dyDescent="0.3">
      <c r="A100" t="s">
        <v>231</v>
      </c>
      <c r="B100" t="s">
        <v>259</v>
      </c>
      <c r="C100">
        <v>460.845240239752</v>
      </c>
      <c r="D100">
        <v>829</v>
      </c>
      <c r="E100" t="s">
        <v>244</v>
      </c>
      <c r="F100">
        <v>94</v>
      </c>
      <c r="G100" t="s">
        <v>245</v>
      </c>
    </row>
    <row r="101" spans="1:7" x14ac:dyDescent="0.3">
      <c r="A101" t="s">
        <v>231</v>
      </c>
      <c r="B101" t="s">
        <v>259</v>
      </c>
      <c r="C101">
        <v>323.43987696035703</v>
      </c>
      <c r="D101">
        <v>384</v>
      </c>
      <c r="E101" t="s">
        <v>257</v>
      </c>
      <c r="F101">
        <v>68</v>
      </c>
      <c r="G101" t="s">
        <v>258</v>
      </c>
    </row>
  </sheetData>
  <sortState xmlns:xlrd2="http://schemas.microsoft.com/office/spreadsheetml/2017/richdata2" ref="A2:G101">
    <sortCondition ref="B2:B1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1F31-2D87-4EFD-A879-B6A0E9618B71}">
  <dimension ref="A3:D4"/>
  <sheetViews>
    <sheetView workbookViewId="0">
      <selection activeCell="C5" sqref="C5"/>
    </sheetView>
  </sheetViews>
  <sheetFormatPr defaultRowHeight="14.4" x14ac:dyDescent="0.3"/>
  <cols>
    <col min="1" max="1" width="12.5546875" bestFit="1" customWidth="1"/>
    <col min="2" max="2" width="11.5546875" bestFit="1" customWidth="1"/>
    <col min="3" max="3" width="15.77734375" bestFit="1" customWidth="1"/>
    <col min="4" max="5" width="12.44140625" bestFit="1" customWidth="1"/>
    <col min="6" max="6" width="22.21875" bestFit="1" customWidth="1"/>
    <col min="7" max="7" width="16.88671875" bestFit="1" customWidth="1"/>
    <col min="8" max="8" width="11.5546875" bestFit="1" customWidth="1"/>
    <col min="9" max="9" width="15.77734375" bestFit="1" customWidth="1"/>
    <col min="10" max="10" width="12.44140625" bestFit="1" customWidth="1"/>
    <col min="11" max="11" width="22.21875" bestFit="1" customWidth="1"/>
    <col min="12" max="12" width="16.88671875" bestFit="1" customWidth="1"/>
    <col min="13" max="13" width="11.5546875" bestFit="1" customWidth="1"/>
    <col min="14" max="14" width="15.77734375" bestFit="1" customWidth="1"/>
    <col min="15" max="15" width="12.44140625" bestFit="1" customWidth="1"/>
    <col min="16" max="16" width="22.21875" bestFit="1" customWidth="1"/>
    <col min="17" max="17" width="16.88671875" bestFit="1" customWidth="1"/>
    <col min="18" max="18" width="11.5546875" bestFit="1" customWidth="1"/>
    <col min="19" max="19" width="15.77734375" bestFit="1" customWidth="1"/>
    <col min="20" max="20" width="12.44140625" bestFit="1" customWidth="1"/>
    <col min="21" max="21" width="22.21875" bestFit="1" customWidth="1"/>
    <col min="22" max="22" width="16.88671875" bestFit="1" customWidth="1"/>
    <col min="23" max="23" width="11.5546875" bestFit="1" customWidth="1"/>
    <col min="24" max="24" width="15.77734375" bestFit="1" customWidth="1"/>
    <col min="25" max="25" width="12.44140625" bestFit="1" customWidth="1"/>
    <col min="26" max="26" width="22.21875" bestFit="1" customWidth="1"/>
    <col min="27" max="27" width="16.88671875" bestFit="1" customWidth="1"/>
    <col min="28" max="28" width="11.5546875" bestFit="1" customWidth="1"/>
    <col min="29" max="29" width="15.77734375" bestFit="1" customWidth="1"/>
    <col min="30" max="30" width="12.44140625" bestFit="1" customWidth="1"/>
    <col min="31" max="31" width="22.21875" bestFit="1" customWidth="1"/>
    <col min="32" max="32" width="16.88671875" bestFit="1" customWidth="1"/>
    <col min="33" max="33" width="11.5546875" bestFit="1" customWidth="1"/>
    <col min="34" max="34" width="15.77734375" bestFit="1" customWidth="1"/>
    <col min="35" max="35" width="12.44140625" bestFit="1" customWidth="1"/>
    <col min="36" max="36" width="22.21875" bestFit="1" customWidth="1"/>
    <col min="37" max="37" width="16.88671875" bestFit="1" customWidth="1"/>
    <col min="38" max="38" width="11.5546875" bestFit="1" customWidth="1"/>
    <col min="39" max="39" width="15.77734375" bestFit="1" customWidth="1"/>
    <col min="40" max="40" width="12.44140625" bestFit="1" customWidth="1"/>
    <col min="41" max="41" width="22.21875" bestFit="1" customWidth="1"/>
    <col min="42" max="42" width="16.88671875" bestFit="1" customWidth="1"/>
    <col min="43" max="43" width="11.5546875" bestFit="1" customWidth="1"/>
    <col min="44" max="44" width="15.77734375" bestFit="1" customWidth="1"/>
    <col min="45" max="45" width="12.44140625" bestFit="1" customWidth="1"/>
    <col min="46" max="46" width="22.21875" bestFit="1" customWidth="1"/>
    <col min="47" max="47" width="16.88671875" bestFit="1" customWidth="1"/>
    <col min="48" max="48" width="11.5546875" bestFit="1" customWidth="1"/>
    <col min="49" max="49" width="15.77734375" bestFit="1" customWidth="1"/>
    <col min="50" max="50" width="12.44140625" bestFit="1" customWidth="1"/>
    <col min="51" max="51" width="22.21875" bestFit="1" customWidth="1"/>
    <col min="52" max="52" width="16.88671875" bestFit="1" customWidth="1"/>
    <col min="53" max="53" width="11.5546875" bestFit="1" customWidth="1"/>
    <col min="54" max="54" width="15.77734375" bestFit="1" customWidth="1"/>
    <col min="55" max="55" width="12.44140625" bestFit="1" customWidth="1"/>
    <col min="56" max="56" width="22.21875" bestFit="1" customWidth="1"/>
    <col min="57" max="57" width="16.88671875" bestFit="1" customWidth="1"/>
    <col min="58" max="58" width="11.5546875" bestFit="1" customWidth="1"/>
    <col min="59" max="59" width="15.77734375" bestFit="1" customWidth="1"/>
    <col min="60" max="60" width="12.44140625" bestFit="1" customWidth="1"/>
    <col min="61" max="61" width="22.21875" bestFit="1" customWidth="1"/>
    <col min="62" max="62" width="16.88671875" bestFit="1" customWidth="1"/>
    <col min="63" max="63" width="11.5546875" bestFit="1" customWidth="1"/>
    <col min="64" max="64" width="15.77734375" bestFit="1" customWidth="1"/>
    <col min="65" max="65" width="12.44140625" bestFit="1" customWidth="1"/>
    <col min="66" max="66" width="22.21875" bestFit="1" customWidth="1"/>
    <col min="67" max="67" width="16.88671875" bestFit="1" customWidth="1"/>
    <col min="68" max="68" width="11.5546875" bestFit="1" customWidth="1"/>
    <col min="69" max="69" width="15.77734375" bestFit="1" customWidth="1"/>
    <col min="70" max="70" width="12.44140625" bestFit="1" customWidth="1"/>
    <col min="71" max="71" width="22.21875" bestFit="1" customWidth="1"/>
    <col min="72" max="72" width="16.88671875" bestFit="1" customWidth="1"/>
    <col min="73" max="73" width="11.5546875" bestFit="1" customWidth="1"/>
    <col min="74" max="74" width="15.77734375" bestFit="1" customWidth="1"/>
    <col min="75" max="75" width="12.44140625" bestFit="1" customWidth="1"/>
    <col min="76" max="76" width="22.21875" bestFit="1" customWidth="1"/>
    <col min="77" max="77" width="16.88671875" bestFit="1" customWidth="1"/>
    <col min="78" max="78" width="11.5546875" bestFit="1" customWidth="1"/>
    <col min="79" max="79" width="15.77734375" bestFit="1" customWidth="1"/>
    <col min="80" max="80" width="12.44140625" bestFit="1" customWidth="1"/>
    <col min="81" max="81" width="22.21875" bestFit="1" customWidth="1"/>
    <col min="82" max="82" width="16.88671875" bestFit="1" customWidth="1"/>
    <col min="83" max="83" width="11.5546875" bestFit="1" customWidth="1"/>
    <col min="84" max="84" width="15.77734375" bestFit="1" customWidth="1"/>
    <col min="85" max="85" width="12.44140625" bestFit="1" customWidth="1"/>
    <col min="86" max="86" width="22.21875" bestFit="1" customWidth="1"/>
    <col min="87" max="87" width="16.88671875" bestFit="1" customWidth="1"/>
    <col min="88" max="88" width="11.5546875" bestFit="1" customWidth="1"/>
    <col min="89" max="89" width="15.77734375" bestFit="1" customWidth="1"/>
    <col min="90" max="90" width="12.44140625" bestFit="1" customWidth="1"/>
    <col min="91" max="91" width="22.21875" bestFit="1" customWidth="1"/>
    <col min="92" max="92" width="16.88671875" bestFit="1" customWidth="1"/>
    <col min="93" max="93" width="11.5546875" bestFit="1" customWidth="1"/>
    <col min="94" max="94" width="15.77734375" bestFit="1" customWidth="1"/>
    <col min="95" max="95" width="12.44140625" bestFit="1" customWidth="1"/>
    <col min="96" max="96" width="22.21875" bestFit="1" customWidth="1"/>
    <col min="97" max="97" width="16.88671875" bestFit="1" customWidth="1"/>
    <col min="98" max="98" width="11.5546875" bestFit="1" customWidth="1"/>
    <col min="99" max="99" width="15.77734375" bestFit="1" customWidth="1"/>
    <col min="100" max="100" width="12.44140625" bestFit="1" customWidth="1"/>
    <col min="101" max="101" width="22.21875" bestFit="1" customWidth="1"/>
    <col min="102" max="102" width="16.88671875" bestFit="1" customWidth="1"/>
    <col min="103" max="103" width="11.5546875" bestFit="1" customWidth="1"/>
    <col min="104" max="104" width="15.77734375" bestFit="1" customWidth="1"/>
    <col min="105" max="105" width="12.44140625" bestFit="1" customWidth="1"/>
    <col min="106" max="106" width="22.21875" bestFit="1" customWidth="1"/>
    <col min="107" max="107" width="16.88671875" bestFit="1" customWidth="1"/>
    <col min="108" max="108" width="11.5546875" bestFit="1" customWidth="1"/>
    <col min="109" max="109" width="15.77734375" bestFit="1" customWidth="1"/>
    <col min="110" max="110" width="12.44140625" bestFit="1" customWidth="1"/>
    <col min="111" max="111" width="22.21875" bestFit="1" customWidth="1"/>
    <col min="112" max="112" width="16.88671875" bestFit="1" customWidth="1"/>
    <col min="113" max="113" width="11.5546875" bestFit="1" customWidth="1"/>
    <col min="114" max="114" width="15.77734375" bestFit="1" customWidth="1"/>
    <col min="115" max="115" width="12.44140625" bestFit="1" customWidth="1"/>
    <col min="116" max="116" width="22.21875" bestFit="1" customWidth="1"/>
    <col min="117" max="117" width="16.88671875" bestFit="1" customWidth="1"/>
    <col min="118" max="118" width="11.5546875" bestFit="1" customWidth="1"/>
    <col min="119" max="119" width="15.77734375" bestFit="1" customWidth="1"/>
    <col min="120" max="120" width="12.44140625" bestFit="1" customWidth="1"/>
    <col min="121" max="121" width="22.21875" bestFit="1" customWidth="1"/>
    <col min="122" max="122" width="16.88671875" bestFit="1" customWidth="1"/>
    <col min="123" max="123" width="11.5546875" bestFit="1" customWidth="1"/>
    <col min="124" max="124" width="15.77734375" bestFit="1" customWidth="1"/>
    <col min="125" max="125" width="12.44140625" bestFit="1" customWidth="1"/>
    <col min="126" max="126" width="22.21875" bestFit="1" customWidth="1"/>
    <col min="127" max="127" width="16.88671875" bestFit="1" customWidth="1"/>
    <col min="128" max="128" width="11.5546875" bestFit="1" customWidth="1"/>
    <col min="129" max="129" width="15.77734375" bestFit="1" customWidth="1"/>
    <col min="130" max="130" width="12.44140625" bestFit="1" customWidth="1"/>
    <col min="131" max="131" width="22.21875" bestFit="1" customWidth="1"/>
    <col min="132" max="132" width="16.88671875" bestFit="1" customWidth="1"/>
    <col min="133" max="133" width="11.5546875" bestFit="1" customWidth="1"/>
    <col min="134" max="134" width="15.77734375" bestFit="1" customWidth="1"/>
    <col min="135" max="135" width="12.44140625" bestFit="1" customWidth="1"/>
    <col min="136" max="136" width="22.21875" bestFit="1" customWidth="1"/>
    <col min="137" max="137" width="16.88671875" bestFit="1" customWidth="1"/>
    <col min="138" max="138" width="11.5546875" bestFit="1" customWidth="1"/>
    <col min="139" max="139" width="15.77734375" bestFit="1" customWidth="1"/>
    <col min="140" max="140" width="12.44140625" bestFit="1" customWidth="1"/>
    <col min="141" max="141" width="22.21875" bestFit="1" customWidth="1"/>
    <col min="142" max="142" width="16.88671875" bestFit="1" customWidth="1"/>
    <col min="143" max="143" width="11.5546875" bestFit="1" customWidth="1"/>
    <col min="144" max="144" width="15.77734375" bestFit="1" customWidth="1"/>
    <col min="145" max="145" width="12.44140625" bestFit="1" customWidth="1"/>
    <col min="146" max="146" width="22.21875" bestFit="1" customWidth="1"/>
    <col min="147" max="147" width="16.88671875" bestFit="1" customWidth="1"/>
    <col min="148" max="148" width="11.5546875" bestFit="1" customWidth="1"/>
    <col min="149" max="149" width="15.77734375" bestFit="1" customWidth="1"/>
    <col min="150" max="150" width="12.44140625" bestFit="1" customWidth="1"/>
    <col min="151" max="151" width="22.21875" bestFit="1" customWidth="1"/>
    <col min="152" max="152" width="16.88671875" bestFit="1" customWidth="1"/>
    <col min="153" max="153" width="11.5546875" bestFit="1" customWidth="1"/>
    <col min="154" max="154" width="15.77734375" bestFit="1" customWidth="1"/>
    <col min="155" max="155" width="12.44140625" bestFit="1" customWidth="1"/>
    <col min="156" max="156" width="22.21875" bestFit="1" customWidth="1"/>
    <col min="157" max="157" width="16.88671875" bestFit="1" customWidth="1"/>
    <col min="158" max="158" width="11.5546875" bestFit="1" customWidth="1"/>
    <col min="159" max="159" width="15.77734375" bestFit="1" customWidth="1"/>
    <col min="160" max="160" width="12.44140625" bestFit="1" customWidth="1"/>
    <col min="161" max="161" width="22.21875" bestFit="1" customWidth="1"/>
    <col min="162" max="162" width="16.88671875" bestFit="1" customWidth="1"/>
    <col min="163" max="163" width="11.5546875" bestFit="1" customWidth="1"/>
    <col min="164" max="164" width="15.77734375" bestFit="1" customWidth="1"/>
    <col min="165" max="165" width="12.44140625" bestFit="1" customWidth="1"/>
    <col min="166" max="166" width="22.21875" bestFit="1" customWidth="1"/>
    <col min="167" max="167" width="16.88671875" bestFit="1" customWidth="1"/>
    <col min="168" max="168" width="11.5546875" bestFit="1" customWidth="1"/>
    <col min="169" max="169" width="15.77734375" bestFit="1" customWidth="1"/>
    <col min="170" max="170" width="12.44140625" bestFit="1" customWidth="1"/>
    <col min="171" max="171" width="22.21875" bestFit="1" customWidth="1"/>
    <col min="172" max="172" width="16.88671875" bestFit="1" customWidth="1"/>
    <col min="173" max="173" width="11.5546875" bestFit="1" customWidth="1"/>
    <col min="174" max="174" width="15.77734375" bestFit="1" customWidth="1"/>
    <col min="175" max="175" width="12.44140625" bestFit="1" customWidth="1"/>
    <col min="176" max="176" width="22.21875" bestFit="1" customWidth="1"/>
    <col min="177" max="177" width="16.88671875" bestFit="1" customWidth="1"/>
    <col min="178" max="178" width="11.5546875" bestFit="1" customWidth="1"/>
    <col min="179" max="179" width="15.77734375" bestFit="1" customWidth="1"/>
    <col min="180" max="180" width="12.44140625" bestFit="1" customWidth="1"/>
    <col min="181" max="181" width="22.21875" bestFit="1" customWidth="1"/>
    <col min="182" max="182" width="16.88671875" bestFit="1" customWidth="1"/>
    <col min="183" max="183" width="11.5546875" bestFit="1" customWidth="1"/>
    <col min="184" max="184" width="15.77734375" bestFit="1" customWidth="1"/>
    <col min="185" max="185" width="12.44140625" bestFit="1" customWidth="1"/>
    <col min="186" max="186" width="22.21875" bestFit="1" customWidth="1"/>
    <col min="187" max="187" width="16.88671875" bestFit="1" customWidth="1"/>
    <col min="188" max="188" width="11.5546875" bestFit="1" customWidth="1"/>
    <col min="189" max="189" width="15.77734375" bestFit="1" customWidth="1"/>
    <col min="190" max="190" width="12.44140625" bestFit="1" customWidth="1"/>
    <col min="191" max="191" width="22.21875" bestFit="1" customWidth="1"/>
    <col min="192" max="192" width="16.88671875" bestFit="1" customWidth="1"/>
    <col min="193" max="193" width="11.5546875" bestFit="1" customWidth="1"/>
    <col min="194" max="194" width="15.77734375" bestFit="1" customWidth="1"/>
    <col min="195" max="195" width="12.44140625" bestFit="1" customWidth="1"/>
    <col min="196" max="196" width="22.21875" bestFit="1" customWidth="1"/>
    <col min="197" max="197" width="16.88671875" bestFit="1" customWidth="1"/>
    <col min="198" max="198" width="11.5546875" bestFit="1" customWidth="1"/>
    <col min="199" max="199" width="15.77734375" bestFit="1" customWidth="1"/>
    <col min="200" max="200" width="12.44140625" bestFit="1" customWidth="1"/>
    <col min="201" max="201" width="22.21875" bestFit="1" customWidth="1"/>
    <col min="202" max="202" width="16.88671875" bestFit="1" customWidth="1"/>
    <col min="203" max="203" width="11.5546875" bestFit="1" customWidth="1"/>
    <col min="204" max="204" width="15.77734375" bestFit="1" customWidth="1"/>
    <col min="205" max="205" width="12.44140625" bestFit="1" customWidth="1"/>
    <col min="206" max="206" width="22.21875" bestFit="1" customWidth="1"/>
    <col min="207" max="207" width="16.88671875" bestFit="1" customWidth="1"/>
    <col min="208" max="208" width="11.5546875" bestFit="1" customWidth="1"/>
    <col min="209" max="209" width="15.77734375" bestFit="1" customWidth="1"/>
    <col min="210" max="210" width="12.44140625" bestFit="1" customWidth="1"/>
    <col min="211" max="211" width="22.21875" bestFit="1" customWidth="1"/>
    <col min="212" max="212" width="16.88671875" bestFit="1" customWidth="1"/>
    <col min="213" max="213" width="11.5546875" bestFit="1" customWidth="1"/>
    <col min="214" max="214" width="15.77734375" bestFit="1" customWidth="1"/>
    <col min="215" max="215" width="12.44140625" bestFit="1" customWidth="1"/>
    <col min="216" max="216" width="22.21875" bestFit="1" customWidth="1"/>
    <col min="217" max="217" width="16.88671875" bestFit="1" customWidth="1"/>
    <col min="218" max="218" width="11.5546875" bestFit="1" customWidth="1"/>
    <col min="219" max="219" width="15.77734375" bestFit="1" customWidth="1"/>
    <col min="220" max="220" width="12.44140625" bestFit="1" customWidth="1"/>
    <col min="221" max="221" width="22.21875" bestFit="1" customWidth="1"/>
    <col min="222" max="222" width="16.88671875" bestFit="1" customWidth="1"/>
    <col min="223" max="223" width="11.5546875" bestFit="1" customWidth="1"/>
    <col min="224" max="224" width="15.77734375" bestFit="1" customWidth="1"/>
    <col min="225" max="225" width="12.44140625" bestFit="1" customWidth="1"/>
    <col min="226" max="226" width="22.21875" bestFit="1" customWidth="1"/>
    <col min="227" max="227" width="16.88671875" bestFit="1" customWidth="1"/>
    <col min="228" max="228" width="11.5546875" bestFit="1" customWidth="1"/>
    <col min="229" max="229" width="15.77734375" bestFit="1" customWidth="1"/>
    <col min="230" max="230" width="12.44140625" bestFit="1" customWidth="1"/>
    <col min="231" max="231" width="22.21875" bestFit="1" customWidth="1"/>
    <col min="232" max="232" width="16.88671875" bestFit="1" customWidth="1"/>
    <col min="233" max="233" width="11.5546875" bestFit="1" customWidth="1"/>
    <col min="234" max="234" width="15.77734375" bestFit="1" customWidth="1"/>
    <col min="235" max="235" width="12.44140625" bestFit="1" customWidth="1"/>
    <col min="236" max="236" width="22.21875" bestFit="1" customWidth="1"/>
    <col min="237" max="237" width="16.88671875" bestFit="1" customWidth="1"/>
    <col min="238" max="238" width="11.5546875" bestFit="1" customWidth="1"/>
    <col min="239" max="239" width="15.77734375" bestFit="1" customWidth="1"/>
    <col min="240" max="240" width="12.44140625" bestFit="1" customWidth="1"/>
    <col min="241" max="241" width="22.21875" bestFit="1" customWidth="1"/>
    <col min="242" max="242" width="16.88671875" bestFit="1" customWidth="1"/>
    <col min="243" max="243" width="11.5546875" bestFit="1" customWidth="1"/>
    <col min="244" max="244" width="15.77734375" bestFit="1" customWidth="1"/>
    <col min="245" max="245" width="12.44140625" bestFit="1" customWidth="1"/>
    <col min="246" max="246" width="22.21875" bestFit="1" customWidth="1"/>
    <col min="247" max="247" width="16.88671875" bestFit="1" customWidth="1"/>
    <col min="248" max="248" width="11.5546875" bestFit="1" customWidth="1"/>
    <col min="249" max="249" width="15.77734375" bestFit="1" customWidth="1"/>
    <col min="250" max="250" width="12.44140625" bestFit="1" customWidth="1"/>
    <col min="251" max="251" width="22.21875" bestFit="1" customWidth="1"/>
    <col min="252" max="252" width="16.88671875" bestFit="1" customWidth="1"/>
    <col min="253" max="253" width="11.5546875" bestFit="1" customWidth="1"/>
    <col min="254" max="254" width="15.77734375" bestFit="1" customWidth="1"/>
    <col min="255" max="255" width="12.44140625" bestFit="1" customWidth="1"/>
    <col min="256" max="256" width="22.21875" bestFit="1" customWidth="1"/>
    <col min="257" max="257" width="16.88671875" bestFit="1" customWidth="1"/>
    <col min="258" max="258" width="11.5546875" bestFit="1" customWidth="1"/>
    <col min="259" max="259" width="15.77734375" bestFit="1" customWidth="1"/>
    <col min="260" max="260" width="12.44140625" bestFit="1" customWidth="1"/>
    <col min="261" max="261" width="22.21875" bestFit="1" customWidth="1"/>
    <col min="262" max="262" width="16.88671875" bestFit="1" customWidth="1"/>
    <col min="263" max="263" width="11.5546875" bestFit="1" customWidth="1"/>
    <col min="264" max="264" width="15.77734375" bestFit="1" customWidth="1"/>
    <col min="265" max="265" width="12.44140625" bestFit="1" customWidth="1"/>
    <col min="266" max="266" width="22.21875" bestFit="1" customWidth="1"/>
    <col min="267" max="267" width="16.88671875" bestFit="1" customWidth="1"/>
    <col min="268" max="268" width="11.5546875" bestFit="1" customWidth="1"/>
    <col min="269" max="269" width="15.77734375" bestFit="1" customWidth="1"/>
    <col min="270" max="270" width="12.44140625" bestFit="1" customWidth="1"/>
    <col min="271" max="271" width="22.21875" bestFit="1" customWidth="1"/>
    <col min="272" max="272" width="21.77734375" bestFit="1" customWidth="1"/>
    <col min="273" max="273" width="16.33203125" bestFit="1" customWidth="1"/>
    <col min="274" max="274" width="20.5546875" bestFit="1" customWidth="1"/>
    <col min="275" max="275" width="17.33203125" bestFit="1" customWidth="1"/>
    <col min="276" max="276" width="27" bestFit="1" customWidth="1"/>
  </cols>
  <sheetData>
    <row r="3" spans="1:4" x14ac:dyDescent="0.3">
      <c r="A3" s="22" t="s">
        <v>91</v>
      </c>
      <c r="B3" t="s">
        <v>368</v>
      </c>
      <c r="C3" t="s">
        <v>369</v>
      </c>
      <c r="D3" t="s">
        <v>370</v>
      </c>
    </row>
    <row r="4" spans="1:4" x14ac:dyDescent="0.3">
      <c r="A4" s="23" t="s">
        <v>246</v>
      </c>
      <c r="B4" s="6">
        <v>1993.3849839174632</v>
      </c>
      <c r="C4" s="6">
        <v>284.76928341678047</v>
      </c>
      <c r="D4" s="6">
        <v>465.85184446512699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9CF-8AA8-4055-907D-B1FDDA549093}">
  <dimension ref="A1:J17"/>
  <sheetViews>
    <sheetView topLeftCell="B1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width="25.88671875" bestFit="1" customWidth="1"/>
    <col min="2" max="3" width="25.88671875" customWidth="1"/>
    <col min="4" max="4" width="16.21875" bestFit="1" customWidth="1"/>
    <col min="5" max="5" width="31.88671875" bestFit="1" customWidth="1"/>
    <col min="6" max="6" width="13.109375" bestFit="1" customWidth="1"/>
    <col min="7" max="8" width="27.77734375" bestFit="1" customWidth="1"/>
    <col min="9" max="10" width="26.44140625" bestFit="1" customWidth="1"/>
  </cols>
  <sheetData>
    <row r="1" spans="1:10" x14ac:dyDescent="0.3">
      <c r="A1" s="14" t="s">
        <v>41</v>
      </c>
      <c r="B1" s="14" t="s">
        <v>41</v>
      </c>
      <c r="C1" s="14"/>
      <c r="D1" s="14" t="s">
        <v>74</v>
      </c>
      <c r="E1" s="14" t="s">
        <v>42</v>
      </c>
      <c r="F1" s="14" t="s">
        <v>43</v>
      </c>
      <c r="G1" s="14" t="s">
        <v>44</v>
      </c>
      <c r="H1" s="14" t="s">
        <v>60</v>
      </c>
      <c r="I1" s="14" t="s">
        <v>61</v>
      </c>
      <c r="J1" s="14" t="s">
        <v>63</v>
      </c>
    </row>
    <row r="2" spans="1:10" x14ac:dyDescent="0.3">
      <c r="A2" s="18" t="s">
        <v>77</v>
      </c>
      <c r="B2" s="17" t="s">
        <v>64</v>
      </c>
      <c r="C2" s="17" t="s">
        <v>78</v>
      </c>
      <c r="D2" s="15" t="s">
        <v>45</v>
      </c>
      <c r="E2" s="15" t="s">
        <v>62</v>
      </c>
      <c r="F2" s="16">
        <v>44545</v>
      </c>
      <c r="G2" s="15" t="s">
        <v>46</v>
      </c>
      <c r="H2" t="str">
        <f>CLEAN(G2)</f>
        <v>Excellent Customer! 😊</v>
      </c>
      <c r="I2" t="str">
        <f>TRIM(E2)</f>
        <v>1234 Elm St, Apt 5B, Springfield</v>
      </c>
      <c r="J2" t="str">
        <f>TRIM(CLEAN(E2))</f>
        <v>1234 Elm St, Apt 5B, Springfield</v>
      </c>
    </row>
    <row r="3" spans="1:10" x14ac:dyDescent="0.3">
      <c r="A3" s="15" t="s">
        <v>47</v>
      </c>
      <c r="B3" s="15" t="s">
        <v>65</v>
      </c>
      <c r="C3" s="15" t="s">
        <v>66</v>
      </c>
      <c r="D3" s="15" t="s">
        <v>75</v>
      </c>
      <c r="E3" s="15" t="s">
        <v>48</v>
      </c>
      <c r="F3" s="16">
        <v>43852</v>
      </c>
      <c r="G3" s="15" t="s">
        <v>49</v>
      </c>
      <c r="H3" t="str">
        <f t="shared" ref="H3:H6" si="0">CLEAN(G3)</f>
        <v>Important; Needs follow-up</v>
      </c>
      <c r="I3" t="str">
        <f t="shared" ref="I3:I6" si="1">TRIM(E3)</f>
        <v>6789 Oak Dr, Springfield, IL</v>
      </c>
      <c r="J3" t="str">
        <f t="shared" ref="J3:J6" si="2">TRIM(CLEAN(E3))</f>
        <v>6789 Oak Dr, Springfield, IL</v>
      </c>
    </row>
    <row r="4" spans="1:10" x14ac:dyDescent="0.3">
      <c r="A4" s="15" t="s">
        <v>50</v>
      </c>
      <c r="B4" s="15" t="s">
        <v>67</v>
      </c>
      <c r="C4" s="15" t="s">
        <v>68</v>
      </c>
      <c r="D4" s="15" t="s">
        <v>73</v>
      </c>
      <c r="E4" s="15" t="s">
        <v>51</v>
      </c>
      <c r="F4" s="16">
        <v>43535</v>
      </c>
      <c r="G4" s="15" t="s">
        <v>52</v>
      </c>
      <c r="H4" t="str">
        <f t="shared" si="0"/>
        <v>Has some incorrect characters...</v>
      </c>
      <c r="I4" t="str">
        <f t="shared" si="1"/>
        <v>5432 Pine Blvd, Unit 21, Houston TX</v>
      </c>
      <c r="J4" t="str">
        <f t="shared" si="2"/>
        <v>5432 Pine Blvd, Unit 21, Houston TX</v>
      </c>
    </row>
    <row r="5" spans="1:10" x14ac:dyDescent="0.3">
      <c r="A5" s="15" t="s">
        <v>53</v>
      </c>
      <c r="B5" s="15" t="s">
        <v>69</v>
      </c>
      <c r="C5" s="15" t="s">
        <v>70</v>
      </c>
      <c r="D5" s="15" t="s">
        <v>76</v>
      </c>
      <c r="E5" s="15" t="s">
        <v>54</v>
      </c>
      <c r="F5" s="16">
        <v>44742</v>
      </c>
      <c r="G5" s="15" t="s">
        <v>55</v>
      </c>
      <c r="H5" t="str">
        <f t="shared" si="0"/>
        <v>Update profile information</v>
      </c>
      <c r="I5" t="str">
        <f t="shared" si="1"/>
        <v>91 Sunset St, London, UK</v>
      </c>
      <c r="J5" t="str">
        <f t="shared" si="2"/>
        <v>91 Sunset St, London, UK</v>
      </c>
    </row>
    <row r="6" spans="1:10" x14ac:dyDescent="0.3">
      <c r="A6" s="15" t="s">
        <v>56</v>
      </c>
      <c r="B6" s="15" t="s">
        <v>71</v>
      </c>
      <c r="C6" s="15" t="s">
        <v>72</v>
      </c>
      <c r="D6" s="15" t="s">
        <v>57</v>
      </c>
      <c r="E6" s="15" t="s">
        <v>58</v>
      </c>
      <c r="F6" s="16">
        <v>45179</v>
      </c>
      <c r="G6" s="15" t="s">
        <v>59</v>
      </c>
      <c r="H6" t="str">
        <f t="shared" si="0"/>
        <v>🔥 Customer Service priority.</v>
      </c>
      <c r="I6" t="str">
        <f t="shared" si="1"/>
        <v>1000 River Rd, Suite 10, Miami, FL</v>
      </c>
      <c r="J6" t="str">
        <f t="shared" si="2"/>
        <v>1000 River Rd, Suite 10, Miami, FL</v>
      </c>
    </row>
    <row r="10" spans="1:10" x14ac:dyDescent="0.3">
      <c r="B10" t="s">
        <v>79</v>
      </c>
    </row>
    <row r="14" spans="1:10" x14ac:dyDescent="0.3">
      <c r="B14" t="s">
        <v>79</v>
      </c>
    </row>
    <row r="17" spans="2:2" x14ac:dyDescent="0.3">
      <c r="B17" t="s">
        <v>79</v>
      </c>
    </row>
  </sheetData>
  <hyperlinks>
    <hyperlink ref="A2" r:id="rId1" display="john.doe@company.com" xr:uid="{4609BC62-F415-44BD-BEBC-EC1D542A8F5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CC99-252E-4D92-A863-53DCD6E78EF1}">
  <dimension ref="A1:G18"/>
  <sheetViews>
    <sheetView workbookViewId="0">
      <selection activeCell="H16" sqref="H16"/>
    </sheetView>
  </sheetViews>
  <sheetFormatPr defaultRowHeight="14.4" x14ac:dyDescent="0.3"/>
  <cols>
    <col min="1" max="1" width="6.77734375" bestFit="1" customWidth="1"/>
    <col min="2" max="2" width="7.6640625" bestFit="1" customWidth="1"/>
    <col min="3" max="3" width="7" bestFit="1" customWidth="1"/>
    <col min="6" max="6" width="14.77734375" bestFit="1" customWidth="1"/>
    <col min="7" max="7" width="16.5546875" bestFit="1" customWidth="1"/>
  </cols>
  <sheetData>
    <row r="1" spans="1:7" x14ac:dyDescent="0.3">
      <c r="A1" s="13" t="s">
        <v>29</v>
      </c>
      <c r="B1" s="13" t="s">
        <v>30</v>
      </c>
      <c r="C1" s="13" t="s">
        <v>31</v>
      </c>
      <c r="F1" s="13" t="s">
        <v>36</v>
      </c>
      <c r="G1" s="13" t="s">
        <v>35</v>
      </c>
    </row>
    <row r="2" spans="1:7" x14ac:dyDescent="0.3">
      <c r="A2" t="s">
        <v>32</v>
      </c>
      <c r="B2">
        <v>85</v>
      </c>
      <c r="C2">
        <v>0.2</v>
      </c>
      <c r="F2">
        <f>SUM(B2:B4)/COUNT(B2:B4)</f>
        <v>83.333333333333329</v>
      </c>
      <c r="G2">
        <f>SUMPRODUCT(B2:B4,C2:C4)/SUM(C2:C4)</f>
        <v>81.5</v>
      </c>
    </row>
    <row r="3" spans="1:7" x14ac:dyDescent="0.3">
      <c r="A3" t="s">
        <v>33</v>
      </c>
      <c r="B3">
        <v>90</v>
      </c>
      <c r="C3">
        <v>0.3</v>
      </c>
    </row>
    <row r="4" spans="1:7" x14ac:dyDescent="0.3">
      <c r="A4" t="s">
        <v>34</v>
      </c>
      <c r="B4">
        <v>75</v>
      </c>
      <c r="C4">
        <v>0.5</v>
      </c>
    </row>
    <row r="8" spans="1:7" x14ac:dyDescent="0.3">
      <c r="A8" s="13" t="s">
        <v>37</v>
      </c>
      <c r="B8" s="13" t="s">
        <v>38</v>
      </c>
    </row>
    <row r="9" spans="1:7" x14ac:dyDescent="0.3">
      <c r="A9">
        <v>15</v>
      </c>
      <c r="B9" t="str">
        <f>IF(A9&gt;10,"High",IF(A9&lt;5,"Low","Medium"))</f>
        <v>High</v>
      </c>
    </row>
    <row r="10" spans="1:7" x14ac:dyDescent="0.3">
      <c r="A10">
        <v>8</v>
      </c>
      <c r="B10" t="str">
        <f t="shared" ref="B10:B11" si="0">IF(A10&gt;10,"High",IF(A10&lt;5,"Low","Medium"))</f>
        <v>Medium</v>
      </c>
    </row>
    <row r="11" spans="1:7" x14ac:dyDescent="0.3">
      <c r="A11">
        <v>3</v>
      </c>
      <c r="B11" t="str">
        <f t="shared" si="0"/>
        <v>Low</v>
      </c>
    </row>
    <row r="15" spans="1:7" x14ac:dyDescent="0.3">
      <c r="A15" s="13" t="s">
        <v>39</v>
      </c>
      <c r="B15" s="13" t="s">
        <v>40</v>
      </c>
      <c r="C15" s="13" t="s">
        <v>38</v>
      </c>
    </row>
    <row r="16" spans="1:7" x14ac:dyDescent="0.3">
      <c r="A16">
        <v>12</v>
      </c>
      <c r="B16">
        <v>4</v>
      </c>
      <c r="C16" t="str">
        <f>IF(AND(A16&gt;10,B16&lt;5),"True","False")</f>
        <v>True</v>
      </c>
    </row>
    <row r="17" spans="1:3" x14ac:dyDescent="0.3">
      <c r="A17">
        <v>6</v>
      </c>
      <c r="B17">
        <v>7</v>
      </c>
      <c r="C17" t="str">
        <f t="shared" ref="C17:C18" si="1">IF(AND(A17&gt;10,B17&lt;5),"True","False")</f>
        <v>False</v>
      </c>
    </row>
    <row r="18" spans="1:3" x14ac:dyDescent="0.3">
      <c r="A18">
        <v>9</v>
      </c>
      <c r="B18">
        <v>3</v>
      </c>
      <c r="C18" t="str">
        <f t="shared" si="1"/>
        <v>False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3F14C-96C0-4E49-B7B8-FA0DF9F9C7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Lesson 1</vt:lpstr>
      <vt:lpstr>Lesson 3.1 (Data)</vt:lpstr>
      <vt:lpstr>Lesson 3.1 (Pivot Table)</vt:lpstr>
      <vt:lpstr>Lesson 3.2 (Data)</vt:lpstr>
      <vt:lpstr>Lesson 3.2 (Pivot Table)</vt:lpstr>
      <vt:lpstr>Cleaning Text</vt:lpstr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2024-09-25T04:10:23Z</dcterms:created>
  <dcterms:modified xsi:type="dcterms:W3CDTF">2024-09-26T15:19:20Z</dcterms:modified>
</cp:coreProperties>
</file>