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lients\Asaial Alkhail - Survey - 55 460 3030\"/>
    </mc:Choice>
  </mc:AlternateContent>
  <xr:revisionPtr revIDLastSave="0" documentId="13_ncr:1_{ADF460F4-01D4-41B1-8157-5CFB3D909E81}" xr6:coauthVersionLast="47" xr6:coauthVersionMax="47" xr10:uidLastSave="{00000000-0000-0000-0000-000000000000}"/>
  <bookViews>
    <workbookView xWindow="-120" yWindow="-120" windowWidth="20730" windowHeight="11310" xr2:uid="{FB4A6703-CAA9-44DF-8C22-B207746DB53B}"/>
  </bookViews>
  <sheets>
    <sheet name="Report" sheetId="1" r:id="rId1"/>
    <sheet name="data" sheetId="2" r:id="rId2"/>
    <sheet name="calc" sheetId="3" state="hidden" r:id="rId3"/>
  </sheets>
  <definedNames>
    <definedName name="_xlnm._FilterDatabase" localSheetId="2" hidden="1">calc!$A$2:$G$10</definedName>
    <definedName name="_xlnm._FilterDatabase" localSheetId="1" hidden="1">data!$A$3:$G$27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C4" i="2" s="1"/>
  <c r="E5" i="2"/>
  <c r="E6" i="2"/>
  <c r="E7" i="2"/>
  <c r="C7" i="2" s="1"/>
  <c r="E8" i="2"/>
  <c r="E9" i="2"/>
  <c r="E10" i="2"/>
  <c r="C10" i="2" s="1"/>
  <c r="E11" i="2"/>
  <c r="E12" i="2"/>
  <c r="E13" i="2"/>
  <c r="E14" i="2"/>
  <c r="E15" i="2"/>
  <c r="C13" i="2" s="1"/>
  <c r="B2" i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3" i="3"/>
  <c r="J4" i="3"/>
  <c r="J5" i="3"/>
  <c r="A3" i="3"/>
  <c r="A4" i="3"/>
  <c r="A5" i="3"/>
  <c r="A6" i="3"/>
  <c r="A7" i="3"/>
  <c r="A8" i="3"/>
  <c r="A9" i="3"/>
  <c r="A10" i="3"/>
  <c r="E27" i="2" l="1"/>
  <c r="K26" i="3" s="1"/>
  <c r="E19" i="2"/>
  <c r="E25" i="2"/>
  <c r="E23" i="2"/>
  <c r="K22" i="3" s="1"/>
  <c r="E17" i="2"/>
  <c r="E21" i="2"/>
  <c r="E24" i="2"/>
  <c r="E22" i="2"/>
  <c r="E26" i="2"/>
  <c r="E18" i="2"/>
  <c r="K17" i="3" s="1"/>
  <c r="E16" i="2"/>
  <c r="E20" i="2"/>
  <c r="K10" i="3"/>
  <c r="C19" i="2" l="1"/>
  <c r="B8" i="3" s="1"/>
  <c r="C16" i="2"/>
  <c r="B7" i="3" s="1"/>
  <c r="C22" i="2"/>
  <c r="B9" i="3" s="1"/>
  <c r="C25" i="2"/>
  <c r="B10" i="3" s="1"/>
  <c r="K21" i="3"/>
  <c r="K8" i="3"/>
  <c r="K9" i="3"/>
  <c r="K6" i="3"/>
  <c r="B4" i="3"/>
  <c r="K15" i="3"/>
  <c r="B6" i="3"/>
  <c r="B5" i="3"/>
  <c r="B3" i="3"/>
  <c r="K7" i="3"/>
  <c r="K13" i="3"/>
  <c r="K18" i="3"/>
  <c r="K19" i="3"/>
  <c r="K25" i="3"/>
  <c r="K11" i="3"/>
  <c r="K23" i="3"/>
  <c r="K3" i="3"/>
  <c r="K5" i="3"/>
  <c r="K24" i="3"/>
  <c r="K4" i="3"/>
  <c r="K14" i="3"/>
  <c r="K20" i="3"/>
  <c r="K12" i="3"/>
  <c r="K16" i="3"/>
  <c r="E3" i="3" l="1"/>
  <c r="E4" i="3"/>
  <c r="E5" i="3" l="1"/>
  <c r="E6" i="3" l="1"/>
  <c r="E9" i="1" s="1"/>
  <c r="B8" i="1" s="1"/>
  <c r="F4" i="3"/>
  <c r="F3" i="3"/>
  <c r="E7" i="3" l="1"/>
  <c r="B11" i="1" s="1"/>
  <c r="E8" i="1"/>
  <c r="G4" i="3"/>
  <c r="G3" i="3"/>
  <c r="D8" i="1"/>
  <c r="C8" i="1"/>
  <c r="E8" i="3" l="1"/>
  <c r="E11" i="1" s="1"/>
</calcChain>
</file>

<file path=xl/sharedStrings.xml><?xml version="1.0" encoding="utf-8"?>
<sst xmlns="http://schemas.openxmlformats.org/spreadsheetml/2006/main" count="114" uniqueCount="66">
  <si>
    <t>ORGANIZATION HEALTH X-RAY</t>
  </si>
  <si>
    <t>ABC OHX-Ray</t>
  </si>
  <si>
    <t>External Health Check</t>
  </si>
  <si>
    <t>Internal Health Check</t>
  </si>
  <si>
    <t>Direction</t>
  </si>
  <si>
    <t>Agility</t>
  </si>
  <si>
    <t>External relation</t>
  </si>
  <si>
    <t>Sustainability</t>
  </si>
  <si>
    <t>Accountability</t>
  </si>
  <si>
    <t>Leadership</t>
  </si>
  <si>
    <t>Working environment</t>
  </si>
  <si>
    <t>Motivation</t>
  </si>
  <si>
    <t>Vision</t>
  </si>
  <si>
    <t>Values</t>
  </si>
  <si>
    <t>Strategy</t>
  </si>
  <si>
    <t>Simplicity</t>
  </si>
  <si>
    <t>Flexibility</t>
  </si>
  <si>
    <t>Stability</t>
  </si>
  <si>
    <t>Customers</t>
  </si>
  <si>
    <t>Competitors</t>
  </si>
  <si>
    <t>Governor</t>
  </si>
  <si>
    <t>Social</t>
  </si>
  <si>
    <t>Environment</t>
  </si>
  <si>
    <t>Trustworthiness</t>
  </si>
  <si>
    <t>Commitment</t>
  </si>
  <si>
    <t>Democratic</t>
  </si>
  <si>
    <t>Autocratic</t>
  </si>
  <si>
    <t>Transformational</t>
  </si>
  <si>
    <t>Trusting</t>
  </si>
  <si>
    <t>Fairness</t>
  </si>
  <si>
    <t>Respect</t>
  </si>
  <si>
    <t>Reward</t>
  </si>
  <si>
    <t>Inspire Leader</t>
  </si>
  <si>
    <t>Recognition</t>
  </si>
  <si>
    <t>Economy</t>
  </si>
  <si>
    <t>Responsibilities</t>
  </si>
  <si>
    <t>cap</t>
  </si>
  <si>
    <t>sum</t>
  </si>
  <si>
    <t>External</t>
  </si>
  <si>
    <t>Internal</t>
  </si>
  <si>
    <t>Over All</t>
  </si>
  <si>
    <t>Top Quartile</t>
  </si>
  <si>
    <t>Second Quartile</t>
  </si>
  <si>
    <t>Third Quartile</t>
  </si>
  <si>
    <t>Bottom Quartile</t>
  </si>
  <si>
    <t>Scale</t>
  </si>
  <si>
    <t>Ceil</t>
  </si>
  <si>
    <t>Color</t>
  </si>
  <si>
    <t>Rank</t>
  </si>
  <si>
    <t>scale rank</t>
  </si>
  <si>
    <t>rank</t>
  </si>
  <si>
    <t>é</t>
  </si>
  <si>
    <t>Question 01</t>
  </si>
  <si>
    <t>Question 2</t>
  </si>
  <si>
    <t>a</t>
  </si>
  <si>
    <t>Item</t>
  </si>
  <si>
    <t>Item Sum</t>
  </si>
  <si>
    <t>Factor</t>
  </si>
  <si>
    <t>Factor Sum</t>
  </si>
  <si>
    <t>Dir</t>
  </si>
  <si>
    <t>ration</t>
  </si>
  <si>
    <t>1-ratio</t>
  </si>
  <si>
    <t>Score</t>
  </si>
  <si>
    <t>factor</t>
  </si>
  <si>
    <t>External Relation</t>
  </si>
  <si>
    <t>Working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</si>
</sst>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4"/>
      <color theme="5"/>
      <name val="Calibri"/>
      <family val="2"/>
      <scheme val="minor"/>
    </font>
    <font>
      <sz val="14"/>
      <color theme="9"/>
      <name val="Calibri"/>
      <family val="2"/>
      <scheme val="minor"/>
    </font>
    <font>
      <sz val="11"/>
      <color theme="0"/>
      <name val="Wingdings"/>
      <charset val="2"/>
    </font>
    <font>
      <b/>
      <sz val="10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Wingdings"/>
      <charset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/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2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3" fillId="0" borderId="0" xfId="0" applyFont="1" applyBorder="1"/>
    <xf numFmtId="0" fontId="8" fillId="0" borderId="0" xfId="0" applyFont="1" applyBorder="1"/>
    <xf numFmtId="0" fontId="14" fillId="0" borderId="0" xfId="0" applyFont="1"/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0" fontId="12" fillId="0" borderId="4" xfId="0" applyNumberFormat="1" applyFont="1" applyBorder="1"/>
    <xf numFmtId="10" fontId="13" fillId="0" borderId="0" xfId="0" applyNumberFormat="1" applyFont="1" applyBorder="1"/>
    <xf numFmtId="14" fontId="7" fillId="0" borderId="0" xfId="0" applyNumberFormat="1" applyFont="1"/>
    <xf numFmtId="2" fontId="3" fillId="0" borderId="0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0" fontId="11" fillId="7" borderId="9" xfId="0" applyFont="1" applyFill="1" applyBorder="1"/>
    <xf numFmtId="2" fontId="11" fillId="0" borderId="9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3" fillId="2" borderId="9" xfId="0" applyFont="1" applyFill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6" fillId="0" borderId="0" xfId="0" applyFont="1"/>
    <xf numFmtId="0" fontId="16" fillId="0" borderId="0" xfId="0" applyFont="1" applyFill="1" applyBorder="1"/>
    <xf numFmtId="0" fontId="3" fillId="2" borderId="23" xfId="0" applyFont="1" applyFill="1" applyBorder="1" applyAlignment="1">
      <alignment horizontal="left"/>
    </xf>
    <xf numFmtId="0" fontId="3" fillId="2" borderId="24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11" fillId="7" borderId="23" xfId="0" applyFont="1" applyFill="1" applyBorder="1" applyAlignment="1">
      <alignment horizontal="left"/>
    </xf>
    <xf numFmtId="0" fontId="11" fillId="7" borderId="24" xfId="0" applyFont="1" applyFill="1" applyBorder="1" applyAlignment="1">
      <alignment horizontal="left"/>
    </xf>
    <xf numFmtId="0" fontId="11" fillId="7" borderId="19" xfId="0" applyFont="1" applyFill="1" applyBorder="1" applyAlignment="1">
      <alignment horizontal="left"/>
    </xf>
    <xf numFmtId="0" fontId="15" fillId="8" borderId="9" xfId="0" applyFont="1" applyFill="1" applyBorder="1" applyAlignment="1">
      <alignment horizontal="center" vertical="top"/>
    </xf>
    <xf numFmtId="0" fontId="9" fillId="8" borderId="25" xfId="0" applyFont="1" applyFill="1" applyBorder="1"/>
    <xf numFmtId="0" fontId="9" fillId="8" borderId="27" xfId="0" applyFont="1" applyFill="1" applyBorder="1"/>
    <xf numFmtId="0" fontId="17" fillId="8" borderId="26" xfId="0" applyFont="1" applyFill="1" applyBorder="1"/>
    <xf numFmtId="0" fontId="9" fillId="0" borderId="14" xfId="0" applyFont="1" applyBorder="1"/>
    <xf numFmtId="10" fontId="0" fillId="0" borderId="14" xfId="1" applyNumberFormat="1" applyFont="1" applyBorder="1"/>
    <xf numFmtId="0" fontId="0" fillId="0" borderId="14" xfId="0" applyBorder="1"/>
    <xf numFmtId="0" fontId="10" fillId="0" borderId="14" xfId="0" applyFont="1" applyBorder="1"/>
    <xf numFmtId="0" fontId="4" fillId="0" borderId="14" xfId="0" applyFont="1" applyBorder="1"/>
    <xf numFmtId="0" fontId="18" fillId="8" borderId="0" xfId="0" applyFont="1" applyFill="1"/>
    <xf numFmtId="0" fontId="4" fillId="8" borderId="0" xfId="0" applyFont="1" applyFill="1"/>
    <xf numFmtId="0" fontId="0" fillId="6" borderId="14" xfId="0" applyFill="1" applyBorder="1"/>
    <xf numFmtId="0" fontId="0" fillId="5" borderId="14" xfId="0" applyFill="1" applyBorder="1"/>
    <xf numFmtId="0" fontId="0" fillId="4" borderId="14" xfId="0" applyFill="1" applyBorder="1"/>
    <xf numFmtId="0" fontId="0" fillId="3" borderId="14" xfId="0" applyFill="1" applyBorder="1"/>
    <xf numFmtId="0" fontId="19" fillId="0" borderId="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5" xfId="0" applyFont="1" applyBorder="1"/>
    <xf numFmtId="0" fontId="19" fillId="6" borderId="4" xfId="0" applyFont="1" applyFill="1" applyBorder="1"/>
    <xf numFmtId="0" fontId="19" fillId="5" borderId="0" xfId="0" applyFont="1" applyFill="1" applyBorder="1"/>
    <xf numFmtId="0" fontId="19" fillId="4" borderId="0" xfId="0" applyFont="1" applyFill="1" applyBorder="1"/>
    <xf numFmtId="0" fontId="19" fillId="3" borderId="0" xfId="0" applyFont="1" applyFill="1" applyBorder="1"/>
    <xf numFmtId="0" fontId="20" fillId="0" borderId="4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1" fillId="0" borderId="4" xfId="0" applyFont="1" applyBorder="1"/>
    <xf numFmtId="0" fontId="19" fillId="0" borderId="0" xfId="0" applyFont="1"/>
    <xf numFmtId="0" fontId="19" fillId="0" borderId="0" xfId="0" applyFont="1" applyBorder="1"/>
    <xf numFmtId="0" fontId="19" fillId="0" borderId="4" xfId="0" applyFont="1" applyBorder="1"/>
    <xf numFmtId="0" fontId="22" fillId="0" borderId="6" xfId="0" applyFont="1" applyBorder="1"/>
    <xf numFmtId="0" fontId="19" fillId="0" borderId="7" xfId="0" applyFont="1" applyBorder="1"/>
    <xf numFmtId="0" fontId="19" fillId="0" borderId="8" xfId="0" applyFont="1" applyBorder="1"/>
    <xf numFmtId="0" fontId="15" fillId="8" borderId="0" xfId="0" applyFont="1" applyFill="1"/>
    <xf numFmtId="2" fontId="4" fillId="0" borderId="29" xfId="0" applyNumberFormat="1" applyFont="1" applyBorder="1"/>
    <xf numFmtId="0" fontId="0" fillId="0" borderId="29" xfId="0" applyBorder="1"/>
    <xf numFmtId="0" fontId="0" fillId="0" borderId="28" xfId="0" applyBorder="1"/>
    <xf numFmtId="10" fontId="0" fillId="0" borderId="30" xfId="1" applyNumberFormat="1" applyFont="1" applyBorder="1"/>
    <xf numFmtId="2" fontId="9" fillId="0" borderId="14" xfId="0" applyNumberFormat="1" applyFont="1" applyBorder="1"/>
    <xf numFmtId="2" fontId="10" fillId="0" borderId="14" xfId="0" applyNumberFormat="1" applyFont="1" applyBorder="1"/>
    <xf numFmtId="2" fontId="3" fillId="8" borderId="25" xfId="0" applyNumberFormat="1" applyFont="1" applyFill="1" applyBorder="1"/>
    <xf numFmtId="2" fontId="3" fillId="8" borderId="27" xfId="0" applyNumberFormat="1" applyFont="1" applyFill="1" applyBorder="1"/>
    <xf numFmtId="2" fontId="8" fillId="8" borderId="26" xfId="0" applyNumberFormat="1" applyFont="1" applyFill="1" applyBorder="1"/>
    <xf numFmtId="10" fontId="7" fillId="0" borderId="14" xfId="1" applyNumberFormat="1" applyFont="1" applyBorder="1"/>
    <xf numFmtId="2" fontId="0" fillId="0" borderId="0" xfId="0" applyNumberFormat="1"/>
    <xf numFmtId="0" fontId="0" fillId="0" borderId="0" xfId="0" applyAlignment="1">
      <alignment horizontal="right"/>
    </xf>
    <xf numFmtId="2" fontId="22" fillId="0" borderId="0" xfId="0" applyNumberFormat="1" applyFont="1" applyBorder="1"/>
    <xf numFmtId="2" fontId="3" fillId="8" borderId="10" xfId="0" applyNumberFormat="1" applyFont="1" applyFill="1" applyBorder="1" applyAlignment="1">
      <alignment horizontal="center"/>
    </xf>
    <xf numFmtId="2" fontId="3" fillId="8" borderId="13" xfId="0" applyNumberFormat="1" applyFont="1" applyFill="1" applyBorder="1" applyAlignment="1">
      <alignment horizontal="center"/>
    </xf>
    <xf numFmtId="2" fontId="3" fillId="8" borderId="16" xfId="0" applyNumberFormat="1" applyFont="1" applyFill="1" applyBorder="1" applyAlignment="1">
      <alignment horizontal="center"/>
    </xf>
    <xf numFmtId="2" fontId="3" fillId="8" borderId="20" xfId="0" applyNumberFormat="1" applyFont="1" applyFill="1" applyBorder="1" applyAlignment="1">
      <alignment horizontal="center"/>
    </xf>
    <xf numFmtId="2" fontId="11" fillId="8" borderId="20" xfId="0" applyNumberFormat="1" applyFont="1" applyFill="1" applyBorder="1" applyAlignment="1">
      <alignment horizontal="center"/>
    </xf>
    <xf numFmtId="2" fontId="11" fillId="8" borderId="13" xfId="0" applyNumberFormat="1" applyFont="1" applyFill="1" applyBorder="1" applyAlignment="1">
      <alignment horizontal="center"/>
    </xf>
    <xf numFmtId="2" fontId="11" fillId="8" borderId="16" xfId="0" applyNumberFormat="1" applyFont="1" applyFill="1" applyBorder="1" applyAlignment="1">
      <alignment horizontal="center"/>
    </xf>
    <xf numFmtId="0" fontId="5" fillId="0" borderId="7" xfId="0" applyFont="1" applyBorder="1"/>
  </cellXfs>
  <cellStyles count="3">
    <cellStyle name="Normal" xfId="0" builtinId="0"/>
    <cellStyle name="Percent" xfId="1" builtinId="5"/>
    <cellStyle name="Title" xfId="2" builtinId="15"/>
  </cellStyles>
  <dxfs count="1"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</a:t>
            </a:r>
            <a:r>
              <a:rPr lang="en-US" baseline="0"/>
              <a:t> Pillar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FFE-45E0-A4B3-0BEF3FFB458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FE-45E0-A4B3-0BEF3FFB458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FFE-45E0-A4B3-0BEF3FFB4585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FE-45E0-A4B3-0BEF3FFB458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FFE-45E0-A4B3-0BEF3FFB458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FE-45E0-A4B3-0BEF3FFB458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FFE-45E0-A4B3-0BEF3FFB458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FE-45E0-A4B3-0BEF3FFB4585}"/>
              </c:ext>
            </c:extLst>
          </c:dPt>
          <c:dLbls>
            <c:dLbl>
              <c:idx val="0"/>
              <c:numFmt formatCode="#,###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FFE-45E0-A4B3-0BEF3FFB4585}"/>
                </c:ext>
              </c:extLst>
            </c:dLbl>
            <c:dLbl>
              <c:idx val="1"/>
              <c:numFmt formatCode="#,###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FFE-45E0-A4B3-0BEF3FFB4585}"/>
                </c:ext>
              </c:extLst>
            </c:dLbl>
            <c:dLbl>
              <c:idx val="2"/>
              <c:numFmt formatCode="#,###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FFE-45E0-A4B3-0BEF3FFB4585}"/>
                </c:ext>
              </c:extLst>
            </c:dLbl>
            <c:dLbl>
              <c:idx val="3"/>
              <c:numFmt formatCode="#,###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FFE-45E0-A4B3-0BEF3FFB4585}"/>
                </c:ext>
              </c:extLst>
            </c:dLbl>
            <c:dLbl>
              <c:idx val="4"/>
              <c:numFmt formatCode="#,###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9FFE-45E0-A4B3-0BEF3FFB4585}"/>
                </c:ext>
              </c:extLst>
            </c:dLbl>
            <c:dLbl>
              <c:idx val="5"/>
              <c:numFmt formatCode="#,###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FFE-45E0-A4B3-0BEF3FFB4585}"/>
                </c:ext>
              </c:extLst>
            </c:dLbl>
            <c:dLbl>
              <c:idx val="6"/>
              <c:numFmt formatCode="#,###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9FFE-45E0-A4B3-0BEF3FFB4585}"/>
                </c:ext>
              </c:extLst>
            </c:dLbl>
            <c:dLbl>
              <c:idx val="7"/>
              <c:numFmt formatCode="#,###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FFE-45E0-A4B3-0BEF3FFB4585}"/>
                </c:ext>
              </c:extLst>
            </c:dLbl>
            <c:numFmt formatCode="#,###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calc!$A$3:$A$10</c:f>
              <c:strCache>
                <c:ptCount val="8"/>
                <c:pt idx="0">
                  <c:v>Direction</c:v>
                </c:pt>
                <c:pt idx="1">
                  <c:v>Agility</c:v>
                </c:pt>
                <c:pt idx="2">
                  <c:v>External Relation</c:v>
                </c:pt>
                <c:pt idx="3">
                  <c:v>Sustainability</c:v>
                </c:pt>
                <c:pt idx="4">
                  <c:v>Accountability</c:v>
                </c:pt>
                <c:pt idx="5">
                  <c:v>Leadership</c:v>
                </c:pt>
                <c:pt idx="6">
                  <c:v>Working Environment</c:v>
                </c:pt>
                <c:pt idx="7">
                  <c:v>Motivation</c:v>
                </c:pt>
              </c:strCache>
            </c:strRef>
          </c:cat>
          <c:val>
            <c:numRef>
              <c:f>calc!$B$3:$B$10</c:f>
              <c:numCache>
                <c:formatCode>0.00</c:formatCode>
                <c:ptCount val="8"/>
                <c:pt idx="0">
                  <c:v>78.666666666666671</c:v>
                </c:pt>
                <c:pt idx="1">
                  <c:v>69.333333333333329</c:v>
                </c:pt>
                <c:pt idx="2">
                  <c:v>72</c:v>
                </c:pt>
                <c:pt idx="3">
                  <c:v>68</c:v>
                </c:pt>
                <c:pt idx="4">
                  <c:v>71</c:v>
                </c:pt>
                <c:pt idx="5">
                  <c:v>71</c:v>
                </c:pt>
                <c:pt idx="6">
                  <c:v>76.333333333333329</c:v>
                </c:pt>
                <c:pt idx="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E-45E0-A4B3-0BEF3FFB4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860128"/>
        <c:axId val="1085860544"/>
      </c:barChart>
      <c:catAx>
        <c:axId val="10858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860544"/>
        <c:crosses val="autoZero"/>
        <c:auto val="1"/>
        <c:lblAlgn val="ctr"/>
        <c:lblOffset val="100"/>
        <c:noMultiLvlLbl val="0"/>
      </c:catAx>
      <c:valAx>
        <c:axId val="108586054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858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55555555555555E-2"/>
          <c:y val="0.27583698417472013"/>
          <c:w val="0.93888888888888888"/>
          <c:h val="0.449581812713868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calc!$D$3</c:f>
              <c:strCache>
                <c:ptCount val="1"/>
                <c:pt idx="0">
                  <c:v>External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calc!$E$3</c:f>
                  <c:strCache>
                    <c:ptCount val="1"/>
                    <c:pt idx="0">
                      <c:v>72.00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39835890820811"/>
                      <c:h val="0.3456351109341006"/>
                    </c:manualLayout>
                  </c15:layout>
                  <c15:dlblFieldTable>
                    <c15:dlblFTEntry>
                      <c15:txfldGUID>{7FC70B8F-A905-40E8-889A-CBEB0726FDD5}</c15:txfldGUID>
                      <c15:f>calc!$E$3</c15:f>
                      <c15:dlblFieldTableCache>
                        <c:ptCount val="1"/>
                        <c:pt idx="0">
                          <c:v>72.00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6F9-47C3-A6CF-B59657A4C5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calc!$F$3</c:f>
              <c:numCache>
                <c:formatCode>0.00%</c:formatCode>
                <c:ptCount val="1"/>
                <c:pt idx="0">
                  <c:v>0.49884526558891462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9-47C3-A6CF-B59657A4C5E0}"/>
            </c:ext>
          </c:extLst>
        </c:ser>
        <c:ser>
          <c:idx val="1"/>
          <c:order val="1"/>
          <c:tx>
            <c:strRef>
              <c:f>calc!$G$2</c:f>
              <c:strCache>
                <c:ptCount val="1"/>
                <c:pt idx="0">
                  <c:v>1-ratio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calc!$G$3</c:f>
              <c:numCache>
                <c:formatCode>0.00%</c:formatCode>
                <c:ptCount val="1"/>
                <c:pt idx="0">
                  <c:v>0.50115473441108538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F9-47C3-A6CF-B59657A4C5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954224912"/>
        <c:axId val="1954217008"/>
      </c:barChart>
      <c:catAx>
        <c:axId val="1954224912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4217008"/>
        <c:crosses val="autoZero"/>
        <c:auto val="1"/>
        <c:lblAlgn val="ctr"/>
        <c:lblOffset val="100"/>
        <c:noMultiLvlLbl val="0"/>
      </c:catAx>
      <c:valAx>
        <c:axId val="1954217008"/>
        <c:scaling>
          <c:orientation val="minMax"/>
          <c:max val="1"/>
        </c:scaling>
        <c:delete val="1"/>
        <c:axPos val="b"/>
        <c:numFmt formatCode="0.00%" sourceLinked="1"/>
        <c:majorTickMark val="none"/>
        <c:minorTickMark val="none"/>
        <c:tickLblPos val="nextTo"/>
        <c:crossAx val="1954224912"/>
        <c:crosses val="autoZero"/>
        <c:crossBetween val="between"/>
      </c:valAx>
      <c:spPr>
        <a:noFill/>
        <a:ln w="19050">
          <a:solidFill>
            <a:schemeClr val="accent2">
              <a:lumMod val="20000"/>
              <a:lumOff val="8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55555555555555E-2"/>
          <c:y val="0.27583698417472013"/>
          <c:w val="0.93888888888888888"/>
          <c:h val="0.449581812713868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calc!$D$4</c:f>
              <c:strCache>
                <c:ptCount val="1"/>
                <c:pt idx="0">
                  <c:v>Internal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calc!$E$4</c:f>
                  <c:strCache>
                    <c:ptCount val="1"/>
                    <c:pt idx="0">
                      <c:v>72.33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{5382A4F0-A566-42EA-8B65-C3C2D78B8D22}</c15:txfldGUID>
                      <c15:f>calc!$E$4</c15:f>
                      <c15:dlblFieldTableCache>
                        <c:ptCount val="1"/>
                        <c:pt idx="0">
                          <c:v>72.33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9E7-4244-808C-39627A26D9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calc!$F$4</c:f>
              <c:numCache>
                <c:formatCode>0.00%</c:formatCode>
                <c:ptCount val="1"/>
                <c:pt idx="0">
                  <c:v>0.50115473441108549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54-44BC-8B81-10B47D0A9242}"/>
            </c:ext>
          </c:extLst>
        </c:ser>
        <c:ser>
          <c:idx val="1"/>
          <c:order val="1"/>
          <c:tx>
            <c:strRef>
              <c:f>calc!$G$2</c:f>
              <c:strCache>
                <c:ptCount val="1"/>
                <c:pt idx="0">
                  <c:v>1-ratio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calc!$G$4</c:f>
              <c:numCache>
                <c:formatCode>0.00%</c:formatCode>
                <c:ptCount val="1"/>
                <c:pt idx="0">
                  <c:v>0.49884526558891451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54-44BC-8B81-10B47D0A92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954224912"/>
        <c:axId val="1954217008"/>
      </c:barChart>
      <c:catAx>
        <c:axId val="1954224912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4217008"/>
        <c:crosses val="autoZero"/>
        <c:auto val="1"/>
        <c:lblAlgn val="ctr"/>
        <c:lblOffset val="100"/>
        <c:noMultiLvlLbl val="0"/>
      </c:catAx>
      <c:valAx>
        <c:axId val="1954217008"/>
        <c:scaling>
          <c:orientation val="minMax"/>
          <c:max val="1"/>
        </c:scaling>
        <c:delete val="1"/>
        <c:axPos val="b"/>
        <c:numFmt formatCode="0.00%" sourceLinked="1"/>
        <c:majorTickMark val="none"/>
        <c:minorTickMark val="none"/>
        <c:tickLblPos val="nextTo"/>
        <c:crossAx val="1954224912"/>
        <c:crosses val="autoZero"/>
        <c:crossBetween val="between"/>
      </c:valAx>
      <c:spPr>
        <a:noFill/>
        <a:ln w="19050">
          <a:solidFill>
            <a:schemeClr val="accent6">
              <a:lumMod val="20000"/>
              <a:lumOff val="8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calc!$I$3</c:f>
          <c:strCache>
            <c:ptCount val="1"/>
            <c:pt idx="0">
              <c:v>Direction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5988424340979115"/>
          <c:y val="0.18397817460317462"/>
          <c:w val="0.35708435562402524"/>
          <c:h val="0.7614583333333333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calc!$J$3:$J$5</c:f>
              <c:strCache>
                <c:ptCount val="3"/>
                <c:pt idx="0">
                  <c:v>Vision</c:v>
                </c:pt>
                <c:pt idx="1">
                  <c:v>Values</c:v>
                </c:pt>
                <c:pt idx="2">
                  <c:v>Strategy</c:v>
                </c:pt>
              </c:strCache>
            </c:strRef>
          </c:cat>
          <c:val>
            <c:numRef>
              <c:f>calc!$K$3:$K$5</c:f>
              <c:numCache>
                <c:formatCode>General</c:formatCode>
                <c:ptCount val="3"/>
                <c:pt idx="0">
                  <c:v>80</c:v>
                </c:pt>
                <c:pt idx="1">
                  <c:v>79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0-4C3B-BC7E-C8BF075A3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19813392"/>
        <c:axId val="1526319808"/>
      </c:barChart>
      <c:catAx>
        <c:axId val="131981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19808"/>
        <c:crosses val="autoZero"/>
        <c:auto val="1"/>
        <c:lblAlgn val="ctr"/>
        <c:lblOffset val="100"/>
        <c:noMultiLvlLbl val="0"/>
      </c:catAx>
      <c:valAx>
        <c:axId val="1526319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198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C00000"/>
                </a:solidFill>
              </a:rPr>
              <a:t>Agility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59317406995321242"/>
          <c:y val="0.18397817460317462"/>
          <c:w val="0.32379452908060413"/>
          <c:h val="0.7614583333333333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calc!$J$6:$J$8</c:f>
              <c:strCache>
                <c:ptCount val="3"/>
                <c:pt idx="0">
                  <c:v>Simplicity</c:v>
                </c:pt>
                <c:pt idx="1">
                  <c:v>Flexibility</c:v>
                </c:pt>
                <c:pt idx="2">
                  <c:v>Stability</c:v>
                </c:pt>
              </c:strCache>
            </c:strRef>
          </c:cat>
          <c:val>
            <c:numRef>
              <c:f>calc!$K$6:$K$8</c:f>
              <c:numCache>
                <c:formatCode>General</c:formatCode>
                <c:ptCount val="3"/>
                <c:pt idx="0">
                  <c:v>60</c:v>
                </c:pt>
                <c:pt idx="1">
                  <c:v>71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83-4A96-A804-41AFE780D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19813392"/>
        <c:axId val="1526319808"/>
      </c:barChart>
      <c:catAx>
        <c:axId val="131981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19808"/>
        <c:crosses val="autoZero"/>
        <c:auto val="1"/>
        <c:lblAlgn val="ctr"/>
        <c:lblOffset val="100"/>
        <c:noMultiLvlLbl val="0"/>
      </c:catAx>
      <c:valAx>
        <c:axId val="1526319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19813392"/>
        <c:crosses val="autoZero"/>
        <c:crossBetween val="between"/>
      </c:valAx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C00000"/>
                </a:solidFill>
              </a:rPr>
              <a:t>External relation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6628818136863327"/>
          <c:y val="0.18397817460317462"/>
          <c:w val="0.25408678534748375"/>
          <c:h val="0.7614583333333333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calc!$J$9:$J$11</c:f>
              <c:strCache>
                <c:ptCount val="3"/>
                <c:pt idx="0">
                  <c:v>Customers</c:v>
                </c:pt>
                <c:pt idx="1">
                  <c:v>Competitors</c:v>
                </c:pt>
                <c:pt idx="2">
                  <c:v>Governor</c:v>
                </c:pt>
              </c:strCache>
            </c:strRef>
          </c:cat>
          <c:val>
            <c:numRef>
              <c:f>calc!$K$9:$K$11</c:f>
              <c:numCache>
                <c:formatCode>General</c:formatCode>
                <c:ptCount val="3"/>
                <c:pt idx="0">
                  <c:v>74</c:v>
                </c:pt>
                <c:pt idx="1">
                  <c:v>67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A2-45C6-BA44-6B3E4DC7B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19813392"/>
        <c:axId val="1526319808"/>
      </c:barChart>
      <c:catAx>
        <c:axId val="131981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19808"/>
        <c:crosses val="autoZero"/>
        <c:auto val="1"/>
        <c:lblAlgn val="ctr"/>
        <c:lblOffset val="100"/>
        <c:noMultiLvlLbl val="0"/>
      </c:catAx>
      <c:valAx>
        <c:axId val="1526319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19813392"/>
        <c:crosses val="autoZero"/>
        <c:crossBetween val="between"/>
      </c:valAx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C00000"/>
                </a:solidFill>
              </a:rPr>
              <a:t>Sustainability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63668918083609116"/>
          <c:y val="0.18397817460317462"/>
          <c:w val="0.28027941819772534"/>
          <c:h val="0.7614583333333333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calc!$J$12:$J$14</c:f>
              <c:strCache>
                <c:ptCount val="3"/>
                <c:pt idx="0">
                  <c:v>Social</c:v>
                </c:pt>
                <c:pt idx="1">
                  <c:v>Economy</c:v>
                </c:pt>
                <c:pt idx="2">
                  <c:v>Environment</c:v>
                </c:pt>
              </c:strCache>
            </c:strRef>
          </c:cat>
          <c:val>
            <c:numRef>
              <c:f>calc!$K$12:$K$14</c:f>
              <c:numCache>
                <c:formatCode>General</c:formatCode>
                <c:ptCount val="3"/>
                <c:pt idx="0">
                  <c:v>67</c:v>
                </c:pt>
                <c:pt idx="1">
                  <c:v>70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7A-4000-B215-3CF8E1D01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19813392"/>
        <c:axId val="1526319808"/>
      </c:barChart>
      <c:catAx>
        <c:axId val="131981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19808"/>
        <c:crosses val="autoZero"/>
        <c:auto val="1"/>
        <c:lblAlgn val="ctr"/>
        <c:lblOffset val="100"/>
        <c:noMultiLvlLbl val="0"/>
      </c:catAx>
      <c:valAx>
        <c:axId val="1526319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19813392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calc!$I$15</c:f>
          <c:strCache>
            <c:ptCount val="1"/>
            <c:pt idx="0">
              <c:v>Accountability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63079792991977701"/>
          <c:y val="0.18397817460317462"/>
          <c:w val="0.25341933953171109"/>
          <c:h val="0.7614583333333333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calc!$J$15:$J$17</c:f>
              <c:strCache>
                <c:ptCount val="3"/>
                <c:pt idx="0">
                  <c:v>Responsibilities</c:v>
                </c:pt>
                <c:pt idx="1">
                  <c:v>Trustworthiness</c:v>
                </c:pt>
                <c:pt idx="2">
                  <c:v>Commitment</c:v>
                </c:pt>
              </c:strCache>
            </c:strRef>
          </c:cat>
          <c:val>
            <c:numRef>
              <c:f>calc!$K$15:$K$17</c:f>
              <c:numCache>
                <c:formatCode>General</c:formatCode>
                <c:ptCount val="3"/>
                <c:pt idx="0">
                  <c:v>78</c:v>
                </c:pt>
                <c:pt idx="1">
                  <c:v>65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4-499F-AAED-B4A2FF8D9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26329792"/>
        <c:axId val="1526330208"/>
      </c:barChart>
      <c:catAx>
        <c:axId val="152632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0208"/>
        <c:crosses val="autoZero"/>
        <c:auto val="1"/>
        <c:lblAlgn val="ctr"/>
        <c:lblOffset val="100"/>
        <c:noMultiLvlLbl val="0"/>
      </c:catAx>
      <c:valAx>
        <c:axId val="1526330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632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Leadership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63079792991977701"/>
          <c:y val="0.18397817460317462"/>
          <c:w val="0.25341933953171109"/>
          <c:h val="0.7614583333333333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calc!$J$18:$J$20</c:f>
              <c:strCache>
                <c:ptCount val="3"/>
                <c:pt idx="0">
                  <c:v>Democratic</c:v>
                </c:pt>
                <c:pt idx="1">
                  <c:v>Autocratic</c:v>
                </c:pt>
                <c:pt idx="2">
                  <c:v>Transformational</c:v>
                </c:pt>
              </c:strCache>
            </c:strRef>
          </c:cat>
          <c:val>
            <c:numRef>
              <c:f>calc!$K$18:$K$20</c:f>
              <c:numCache>
                <c:formatCode>General</c:formatCode>
                <c:ptCount val="3"/>
                <c:pt idx="0">
                  <c:v>71</c:v>
                </c:pt>
                <c:pt idx="1">
                  <c:v>68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BC-4A04-B5DA-DC1A8F4D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26329792"/>
        <c:axId val="1526330208"/>
      </c:barChart>
      <c:catAx>
        <c:axId val="152632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0208"/>
        <c:crosses val="autoZero"/>
        <c:auto val="1"/>
        <c:lblAlgn val="ctr"/>
        <c:lblOffset val="100"/>
        <c:noMultiLvlLbl val="0"/>
      </c:catAx>
      <c:valAx>
        <c:axId val="1526330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632979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Working environment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63079792991977701"/>
          <c:y val="0.18397817460317462"/>
          <c:w val="0.25341933953171109"/>
          <c:h val="0.7614583333333333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calc!$J$21:$J$23</c:f>
              <c:strCache>
                <c:ptCount val="3"/>
                <c:pt idx="0">
                  <c:v>Trusting</c:v>
                </c:pt>
                <c:pt idx="1">
                  <c:v>Fairness</c:v>
                </c:pt>
                <c:pt idx="2">
                  <c:v>Respect</c:v>
                </c:pt>
              </c:strCache>
            </c:strRef>
          </c:cat>
          <c:val>
            <c:numRef>
              <c:f>calc!$K$21:$K$23</c:f>
              <c:numCache>
                <c:formatCode>General</c:formatCode>
                <c:ptCount val="3"/>
                <c:pt idx="0">
                  <c:v>74</c:v>
                </c:pt>
                <c:pt idx="1">
                  <c:v>78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16-4E28-B98A-B38E3EF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26329792"/>
        <c:axId val="1526330208"/>
      </c:barChart>
      <c:catAx>
        <c:axId val="152632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0208"/>
        <c:crosses val="autoZero"/>
        <c:auto val="1"/>
        <c:lblAlgn val="ctr"/>
        <c:lblOffset val="100"/>
        <c:noMultiLvlLbl val="0"/>
      </c:catAx>
      <c:valAx>
        <c:axId val="1526330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632979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Motivation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63079792991977701"/>
          <c:y val="0.18397817460317462"/>
          <c:w val="0.25341933953171109"/>
          <c:h val="0.7614583333333333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calc!$J$24:$J$26</c:f>
              <c:strCache>
                <c:ptCount val="3"/>
                <c:pt idx="0">
                  <c:v>Reward</c:v>
                </c:pt>
                <c:pt idx="1">
                  <c:v>Inspire Leader</c:v>
                </c:pt>
                <c:pt idx="2">
                  <c:v>Recognition</c:v>
                </c:pt>
              </c:strCache>
            </c:strRef>
          </c:cat>
          <c:val>
            <c:numRef>
              <c:f>calc!$K$24:$K$26</c:f>
              <c:numCache>
                <c:formatCode>General</c:formatCode>
                <c:ptCount val="3"/>
                <c:pt idx="0">
                  <c:v>70</c:v>
                </c:pt>
                <c:pt idx="1">
                  <c:v>65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93-4AED-AD58-FF47D1247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26329792"/>
        <c:axId val="1526330208"/>
      </c:barChart>
      <c:catAx>
        <c:axId val="152632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0208"/>
        <c:crosses val="autoZero"/>
        <c:auto val="1"/>
        <c:lblAlgn val="ctr"/>
        <c:lblOffset val="100"/>
        <c:noMultiLvlLbl val="0"/>
      </c:catAx>
      <c:valAx>
        <c:axId val="1526330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632979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16</xdr:col>
      <xdr:colOff>590550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B35313-C20B-496B-9E6F-E45C7BF4C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4</xdr:col>
      <xdr:colOff>371475</xdr:colOff>
      <xdr:row>47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FD4108-58A7-4027-AAA6-33AAD291E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431800</xdr:colOff>
      <xdr:row>34</xdr:row>
      <xdr:rowOff>0</xdr:rowOff>
    </xdr:from>
    <xdr:to>
      <xdr:col>9</xdr:col>
      <xdr:colOff>165100</xdr:colOff>
      <xdr:row>47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944B0-8ADE-4EE3-8792-9B2EF20AB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225425</xdr:colOff>
      <xdr:row>34</xdr:row>
      <xdr:rowOff>0</xdr:rowOff>
    </xdr:from>
    <xdr:to>
      <xdr:col>13</xdr:col>
      <xdr:colOff>73025</xdr:colOff>
      <xdr:row>47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9F4358C-0B7B-4E31-8E74-7891A6141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133350</xdr:colOff>
      <xdr:row>34</xdr:row>
      <xdr:rowOff>0</xdr:rowOff>
    </xdr:from>
    <xdr:to>
      <xdr:col>16</xdr:col>
      <xdr:colOff>590550</xdr:colOff>
      <xdr:row>47</xdr:row>
      <xdr:rowOff>83820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285EEB-34D3-4D30-8E7D-35055A9A9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114299</xdr:colOff>
      <xdr:row>51</xdr:row>
      <xdr:rowOff>23813</xdr:rowOff>
    </xdr:from>
    <xdr:to>
      <xdr:col>4</xdr:col>
      <xdr:colOff>371474</xdr:colOff>
      <xdr:row>64</xdr:row>
      <xdr:rowOff>107633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8F13836-CA95-4CB4-9408-68F01CC74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431799</xdr:colOff>
      <xdr:row>51</xdr:row>
      <xdr:rowOff>23813</xdr:rowOff>
    </xdr:from>
    <xdr:to>
      <xdr:col>9</xdr:col>
      <xdr:colOff>165099</xdr:colOff>
      <xdr:row>64</xdr:row>
      <xdr:rowOff>107633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EFE66D-5A1F-4002-8CFE-07E9ED023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225424</xdr:colOff>
      <xdr:row>51</xdr:row>
      <xdr:rowOff>23813</xdr:rowOff>
    </xdr:from>
    <xdr:to>
      <xdr:col>13</xdr:col>
      <xdr:colOff>73024</xdr:colOff>
      <xdr:row>64</xdr:row>
      <xdr:rowOff>107633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8A0FB9A-2327-44A5-9EFB-A24C83A44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133350</xdr:colOff>
      <xdr:row>51</xdr:row>
      <xdr:rowOff>23813</xdr:rowOff>
    </xdr:from>
    <xdr:to>
      <xdr:col>16</xdr:col>
      <xdr:colOff>590550</xdr:colOff>
      <xdr:row>64</xdr:row>
      <xdr:rowOff>107633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27586A-64CA-466A-BF98-D70D5D990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76200</xdr:colOff>
      <xdr:row>4</xdr:row>
      <xdr:rowOff>85725</xdr:rowOff>
    </xdr:from>
    <xdr:to>
      <xdr:col>11</xdr:col>
      <xdr:colOff>390525</xdr:colOff>
      <xdr:row>8</xdr:row>
      <xdr:rowOff>214311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7A704AA-89A5-4515-8C3F-BFF9E5748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466726</xdr:colOff>
      <xdr:row>4</xdr:row>
      <xdr:rowOff>85725</xdr:rowOff>
    </xdr:from>
    <xdr:to>
      <xdr:col>16</xdr:col>
      <xdr:colOff>581026</xdr:colOff>
      <xdr:row>8</xdr:row>
      <xdr:rowOff>214311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CF7FEB4-9212-4387-8968-0A9DD93C4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15</xdr:col>
      <xdr:colOff>390700</xdr:colOff>
      <xdr:row>0</xdr:row>
      <xdr:rowOff>18537</xdr:rowOff>
    </xdr:from>
    <xdr:to>
      <xdr:col>17</xdr:col>
      <xdr:colOff>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784D62-3DF0-4957-B006-CE1422235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8900" y="18537"/>
          <a:ext cx="828500" cy="657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26</xdr:row>
      <xdr:rowOff>133350</xdr:rowOff>
    </xdr:from>
    <xdr:to>
      <xdr:col>11</xdr:col>
      <xdr:colOff>342505</xdr:colOff>
      <xdr:row>38</xdr:row>
      <xdr:rowOff>47350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B4EDBE-48CC-4ADB-B832-17E0EC090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9325" y="5086350"/>
          <a:ext cx="3161905" cy="2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DFEA-2385-46E8-B71B-DA74391F7AA7}">
  <sheetPr codeName="Sheet1"/>
  <dimension ref="B1:Q15"/>
  <sheetViews>
    <sheetView showGridLines="0" tabSelected="1" workbookViewId="0"/>
  </sheetViews>
  <sheetFormatPr defaultRowHeight="15" x14ac:dyDescent="0.25"/>
  <cols>
    <col min="1" max="1" width="1.7109375" customWidth="1"/>
    <col min="2" max="2" width="10.7109375" bestFit="1" customWidth="1"/>
    <col min="5" max="5" width="11" customWidth="1"/>
    <col min="7" max="7" width="1.7109375" customWidth="1"/>
    <col min="8" max="8" width="9.7109375" bestFit="1" customWidth="1"/>
    <col min="13" max="13" width="9.7109375" bestFit="1" customWidth="1"/>
    <col min="18" max="18" width="1.85546875" customWidth="1"/>
  </cols>
  <sheetData>
    <row r="1" spans="2:17" ht="23.25" x14ac:dyDescent="0.35">
      <c r="B1" s="1" t="s">
        <v>0</v>
      </c>
    </row>
    <row r="2" spans="2:17" x14ac:dyDescent="0.25">
      <c r="B2" s="20">
        <f ca="1">TODAY()</f>
        <v>44448</v>
      </c>
    </row>
    <row r="4" spans="2:17" x14ac:dyDescent="0.25">
      <c r="B4" s="9" t="s">
        <v>1</v>
      </c>
      <c r="C4" s="9"/>
      <c r="D4" s="9"/>
      <c r="E4" s="9"/>
      <c r="F4" s="9"/>
      <c r="H4" s="6" t="s">
        <v>2</v>
      </c>
      <c r="I4" s="6"/>
      <c r="J4" s="6"/>
      <c r="K4" s="6"/>
      <c r="L4" s="6"/>
      <c r="M4" s="6" t="s">
        <v>3</v>
      </c>
      <c r="N4" s="6"/>
      <c r="O4" s="6"/>
      <c r="P4" s="6"/>
      <c r="Q4" s="6"/>
    </row>
    <row r="5" spans="2:17" x14ac:dyDescent="0.25">
      <c r="B5" s="15">
        <v>1</v>
      </c>
      <c r="C5" s="16">
        <v>2</v>
      </c>
      <c r="D5" s="16">
        <v>3</v>
      </c>
      <c r="E5" s="17">
        <v>4</v>
      </c>
      <c r="F5" s="66"/>
      <c r="H5" s="2"/>
      <c r="I5" s="3"/>
      <c r="J5" s="3"/>
      <c r="K5" s="3"/>
      <c r="L5" s="3"/>
      <c r="M5" s="3"/>
      <c r="N5" s="3"/>
      <c r="O5" s="3"/>
      <c r="P5" s="3"/>
      <c r="Q5" s="4"/>
    </row>
    <row r="6" spans="2:17" x14ac:dyDescent="0.25">
      <c r="B6" s="67"/>
      <c r="C6" s="68"/>
      <c r="D6" s="69"/>
      <c r="E6" s="70"/>
      <c r="F6" s="66"/>
      <c r="H6" s="5"/>
      <c r="I6" s="6"/>
      <c r="J6" s="6"/>
      <c r="K6" s="6"/>
      <c r="L6" s="6"/>
      <c r="M6" s="6"/>
      <c r="N6" s="6"/>
      <c r="O6" s="6"/>
      <c r="P6" s="6"/>
      <c r="Q6" s="7"/>
    </row>
    <row r="7" spans="2:17" ht="3" customHeight="1" x14ac:dyDescent="0.25">
      <c r="B7" s="64">
        <v>0</v>
      </c>
      <c r="C7" s="65">
        <v>26</v>
      </c>
      <c r="D7" s="65">
        <v>51</v>
      </c>
      <c r="E7" s="65">
        <v>81</v>
      </c>
      <c r="F7" s="66"/>
      <c r="H7" s="5"/>
      <c r="I7" s="6"/>
      <c r="J7" s="6"/>
      <c r="K7" s="6"/>
      <c r="L7" s="6"/>
      <c r="M7" s="6"/>
      <c r="N7" s="6"/>
      <c r="O7" s="6"/>
      <c r="P7" s="6"/>
      <c r="Q7" s="7"/>
    </row>
    <row r="8" spans="2:17" x14ac:dyDescent="0.25">
      <c r="B8" s="71" t="str">
        <f t="shared" ref="B8:E8" si="0">IF((MATCH($E$9,$B$7:$E$7,1)=B5),$B$15,"")</f>
        <v/>
      </c>
      <c r="C8" s="72" t="str">
        <f t="shared" si="0"/>
        <v/>
      </c>
      <c r="D8" s="72" t="str">
        <f t="shared" si="0"/>
        <v>é</v>
      </c>
      <c r="E8" s="72" t="str">
        <f t="shared" si="0"/>
        <v/>
      </c>
      <c r="F8" s="66"/>
      <c r="H8" s="5"/>
      <c r="I8" s="6"/>
      <c r="J8" s="6"/>
      <c r="K8" s="6"/>
      <c r="L8" s="6"/>
      <c r="N8" s="6"/>
      <c r="O8" s="6"/>
      <c r="P8" s="6"/>
      <c r="Q8" s="7"/>
    </row>
    <row r="9" spans="2:17" ht="18.75" x14ac:dyDescent="0.3">
      <c r="B9" s="73" t="s">
        <v>40</v>
      </c>
      <c r="C9" s="74"/>
      <c r="D9" s="75"/>
      <c r="E9" s="93">
        <f>calc!$E$6</f>
        <v>72.166666666666657</v>
      </c>
      <c r="F9" s="66"/>
      <c r="H9" s="18"/>
      <c r="I9" s="6"/>
      <c r="J9" s="6"/>
      <c r="K9" s="6"/>
      <c r="L9" s="6"/>
      <c r="M9" s="19"/>
      <c r="N9" s="6"/>
      <c r="O9" s="6"/>
      <c r="P9" s="6"/>
      <c r="Q9" s="7"/>
    </row>
    <row r="10" spans="2:17" x14ac:dyDescent="0.25">
      <c r="B10" s="76"/>
      <c r="C10" s="74"/>
      <c r="D10" s="74"/>
      <c r="E10" s="74"/>
      <c r="F10" s="66"/>
      <c r="H10" s="5"/>
      <c r="I10" s="6"/>
      <c r="J10" s="6"/>
      <c r="K10" s="6"/>
      <c r="L10" s="6"/>
      <c r="M10" s="6"/>
      <c r="N10" s="6"/>
      <c r="O10" s="6"/>
      <c r="P10" s="6"/>
      <c r="Q10" s="7"/>
    </row>
    <row r="11" spans="2:17" ht="18.75" x14ac:dyDescent="0.3">
      <c r="B11" s="77" t="str">
        <f>calc!$E$7</f>
        <v>Second Quartile</v>
      </c>
      <c r="C11" s="78"/>
      <c r="D11" s="78"/>
      <c r="E11" s="101">
        <f>calc!$E$8</f>
        <v>3</v>
      </c>
      <c r="F11" s="79"/>
      <c r="H11" s="8"/>
      <c r="I11" s="9"/>
      <c r="J11" s="9"/>
      <c r="K11" s="9"/>
      <c r="L11" s="9"/>
      <c r="M11" s="9"/>
      <c r="N11" s="9"/>
      <c r="O11" s="9"/>
      <c r="P11" s="9"/>
      <c r="Q11" s="10"/>
    </row>
    <row r="15" spans="2:17" x14ac:dyDescent="0.25">
      <c r="B15" s="14" t="s">
        <v>51</v>
      </c>
    </row>
  </sheetData>
  <pageMargins left="0.25" right="0.25" top="0.75" bottom="0.75" header="0.3" footer="0.3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E05C6-7A69-462F-A43D-9FED78A25BF6}">
  <sheetPr codeName="Sheet2"/>
  <dimension ref="A3:G27"/>
  <sheetViews>
    <sheetView showGridLines="0" workbookViewId="0">
      <pane ySplit="3" topLeftCell="A4" activePane="bottomLeft" state="frozen"/>
      <selection pane="bottomLeft" activeCell="G19" sqref="G19"/>
    </sheetView>
  </sheetViews>
  <sheetFormatPr defaultRowHeight="15" x14ac:dyDescent="0.25"/>
  <cols>
    <col min="1" max="1" width="4.85546875" hidden="1" customWidth="1"/>
    <col min="2" max="2" width="20.7109375" bestFit="1" customWidth="1"/>
    <col min="3" max="3" width="9.42578125" bestFit="1" customWidth="1"/>
    <col min="4" max="4" width="16.28515625" bestFit="1" customWidth="1"/>
    <col min="5" max="5" width="10.85546875" bestFit="1" customWidth="1"/>
    <col min="6" max="6" width="10.5703125" bestFit="1" customWidth="1"/>
    <col min="7" max="7" width="9.5703125" bestFit="1" customWidth="1"/>
  </cols>
  <sheetData>
    <row r="3" spans="1:7" ht="32.25" customHeight="1" x14ac:dyDescent="0.25">
      <c r="A3" s="49" t="s">
        <v>59</v>
      </c>
      <c r="B3" s="49" t="s">
        <v>57</v>
      </c>
      <c r="C3" s="49" t="s">
        <v>58</v>
      </c>
      <c r="D3" s="49" t="s">
        <v>55</v>
      </c>
      <c r="E3" s="49" t="s">
        <v>56</v>
      </c>
      <c r="F3" s="49" t="s">
        <v>52</v>
      </c>
      <c r="G3" s="49" t="s">
        <v>53</v>
      </c>
    </row>
    <row r="4" spans="1:7" x14ac:dyDescent="0.25">
      <c r="A4" s="41" t="s">
        <v>36</v>
      </c>
      <c r="B4" s="26" t="s">
        <v>4</v>
      </c>
      <c r="C4" s="25">
        <f>AVERAGE(E4:E6)</f>
        <v>78.666666666666671</v>
      </c>
      <c r="D4" s="43" t="s">
        <v>12</v>
      </c>
      <c r="E4" s="94">
        <f t="shared" ref="E4:E27" si="0">AVERAGEA(F4:G4)</f>
        <v>80</v>
      </c>
      <c r="F4" s="27">
        <v>80</v>
      </c>
      <c r="G4" s="28">
        <v>80</v>
      </c>
    </row>
    <row r="5" spans="1:7" x14ac:dyDescent="0.25">
      <c r="A5" s="41" t="s">
        <v>37</v>
      </c>
      <c r="C5" s="21"/>
      <c r="D5" s="44" t="s">
        <v>13</v>
      </c>
      <c r="E5" s="95">
        <f t="shared" si="0"/>
        <v>79</v>
      </c>
      <c r="F5" s="29">
        <v>79</v>
      </c>
      <c r="G5" s="30">
        <v>79</v>
      </c>
    </row>
    <row r="6" spans="1:7" x14ac:dyDescent="0.25">
      <c r="A6" s="41" t="s">
        <v>54</v>
      </c>
      <c r="B6" s="21"/>
      <c r="C6" s="21"/>
      <c r="D6" s="45" t="s">
        <v>14</v>
      </c>
      <c r="E6" s="96">
        <f t="shared" si="0"/>
        <v>77</v>
      </c>
      <c r="F6" s="39">
        <v>77</v>
      </c>
      <c r="G6" s="40">
        <v>77</v>
      </c>
    </row>
    <row r="7" spans="1:7" x14ac:dyDescent="0.25">
      <c r="A7" s="41" t="s">
        <v>36</v>
      </c>
      <c r="B7" s="26" t="s">
        <v>5</v>
      </c>
      <c r="C7" s="25">
        <f>AVERAGE(E7:E9)</f>
        <v>69.333333333333329</v>
      </c>
      <c r="D7" s="43" t="s">
        <v>15</v>
      </c>
      <c r="E7" s="97">
        <f t="shared" si="0"/>
        <v>60</v>
      </c>
      <c r="F7" s="35">
        <v>60</v>
      </c>
      <c r="G7" s="36">
        <v>60</v>
      </c>
    </row>
    <row r="8" spans="1:7" x14ac:dyDescent="0.25">
      <c r="A8" s="41" t="s">
        <v>37</v>
      </c>
      <c r="C8" s="21"/>
      <c r="D8" s="44" t="s">
        <v>16</v>
      </c>
      <c r="E8" s="95">
        <f t="shared" si="0"/>
        <v>71</v>
      </c>
      <c r="F8" s="29">
        <v>71</v>
      </c>
      <c r="G8" s="30">
        <v>71</v>
      </c>
    </row>
    <row r="9" spans="1:7" x14ac:dyDescent="0.25">
      <c r="A9" s="41" t="s">
        <v>54</v>
      </c>
      <c r="B9" s="21"/>
      <c r="C9" s="21"/>
      <c r="D9" s="45" t="s">
        <v>17</v>
      </c>
      <c r="E9" s="96">
        <f t="shared" si="0"/>
        <v>77</v>
      </c>
      <c r="F9" s="39">
        <v>77</v>
      </c>
      <c r="G9" s="40">
        <v>77</v>
      </c>
    </row>
    <row r="10" spans="1:7" x14ac:dyDescent="0.25">
      <c r="A10" s="41" t="s">
        <v>36</v>
      </c>
      <c r="B10" s="26" t="s">
        <v>64</v>
      </c>
      <c r="C10" s="25">
        <f>AVERAGE(E10:E12)</f>
        <v>72</v>
      </c>
      <c r="D10" s="43" t="s">
        <v>18</v>
      </c>
      <c r="E10" s="97">
        <f t="shared" si="0"/>
        <v>74</v>
      </c>
      <c r="F10" s="35">
        <v>74</v>
      </c>
      <c r="G10" s="36">
        <v>74</v>
      </c>
    </row>
    <row r="11" spans="1:7" x14ac:dyDescent="0.25">
      <c r="A11" s="41" t="s">
        <v>37</v>
      </c>
      <c r="C11" s="21"/>
      <c r="D11" s="44" t="s">
        <v>19</v>
      </c>
      <c r="E11" s="95">
        <f t="shared" si="0"/>
        <v>67</v>
      </c>
      <c r="F11" s="29">
        <v>67</v>
      </c>
      <c r="G11" s="30">
        <v>67</v>
      </c>
    </row>
    <row r="12" spans="1:7" x14ac:dyDescent="0.25">
      <c r="A12" s="41" t="s">
        <v>54</v>
      </c>
      <c r="B12" s="21"/>
      <c r="C12" s="21"/>
      <c r="D12" s="45" t="s">
        <v>20</v>
      </c>
      <c r="E12" s="96">
        <f t="shared" si="0"/>
        <v>75</v>
      </c>
      <c r="F12" s="39">
        <v>75</v>
      </c>
      <c r="G12" s="40">
        <v>75</v>
      </c>
    </row>
    <row r="13" spans="1:7" x14ac:dyDescent="0.25">
      <c r="A13" s="41" t="s">
        <v>36</v>
      </c>
      <c r="B13" s="26" t="s">
        <v>7</v>
      </c>
      <c r="C13" s="25">
        <f>AVERAGE(E13:E15)</f>
        <v>68</v>
      </c>
      <c r="D13" s="43" t="s">
        <v>21</v>
      </c>
      <c r="E13" s="97">
        <f t="shared" si="0"/>
        <v>67</v>
      </c>
      <c r="F13" s="35">
        <v>67</v>
      </c>
      <c r="G13" s="36">
        <v>67</v>
      </c>
    </row>
    <row r="14" spans="1:7" x14ac:dyDescent="0.25">
      <c r="A14" s="41" t="s">
        <v>37</v>
      </c>
      <c r="C14" s="21"/>
      <c r="D14" s="44" t="s">
        <v>34</v>
      </c>
      <c r="E14" s="95">
        <f t="shared" si="0"/>
        <v>70</v>
      </c>
      <c r="F14" s="29">
        <v>70</v>
      </c>
      <c r="G14" s="30">
        <v>70</v>
      </c>
    </row>
    <row r="15" spans="1:7" x14ac:dyDescent="0.25">
      <c r="A15" s="41" t="s">
        <v>54</v>
      </c>
      <c r="B15" s="21"/>
      <c r="C15" s="21"/>
      <c r="D15" s="45" t="s">
        <v>22</v>
      </c>
      <c r="E15" s="96">
        <f t="shared" si="0"/>
        <v>67</v>
      </c>
      <c r="F15" s="39">
        <v>67</v>
      </c>
      <c r="G15" s="40">
        <v>67</v>
      </c>
    </row>
    <row r="16" spans="1:7" x14ac:dyDescent="0.25">
      <c r="A16" s="41" t="s">
        <v>36</v>
      </c>
      <c r="B16" s="23" t="s">
        <v>8</v>
      </c>
      <c r="C16" s="24">
        <f>AVERAGE(E16:E18)</f>
        <v>71</v>
      </c>
      <c r="D16" s="46" t="s">
        <v>35</v>
      </c>
      <c r="E16" s="98">
        <f t="shared" si="0"/>
        <v>78</v>
      </c>
      <c r="F16" s="37">
        <v>78</v>
      </c>
      <c r="G16" s="38">
        <v>78</v>
      </c>
    </row>
    <row r="17" spans="1:7" x14ac:dyDescent="0.25">
      <c r="A17" s="41" t="s">
        <v>37</v>
      </c>
      <c r="C17" s="22"/>
      <c r="D17" s="47" t="s">
        <v>23</v>
      </c>
      <c r="E17" s="99">
        <f t="shared" si="0"/>
        <v>65</v>
      </c>
      <c r="F17" s="31">
        <v>65</v>
      </c>
      <c r="G17" s="32">
        <v>65</v>
      </c>
    </row>
    <row r="18" spans="1:7" x14ac:dyDescent="0.25">
      <c r="A18" s="41" t="s">
        <v>54</v>
      </c>
      <c r="B18" s="22"/>
      <c r="C18" s="22"/>
      <c r="D18" s="48" t="s">
        <v>24</v>
      </c>
      <c r="E18" s="100">
        <f t="shared" si="0"/>
        <v>70</v>
      </c>
      <c r="F18" s="33">
        <v>70</v>
      </c>
      <c r="G18" s="34">
        <v>70</v>
      </c>
    </row>
    <row r="19" spans="1:7" x14ac:dyDescent="0.25">
      <c r="A19" s="41" t="s">
        <v>36</v>
      </c>
      <c r="B19" s="23" t="s">
        <v>9</v>
      </c>
      <c r="C19" s="24">
        <f>AVERAGE(E19:E21)</f>
        <v>71</v>
      </c>
      <c r="D19" s="46" t="s">
        <v>25</v>
      </c>
      <c r="E19" s="98">
        <f t="shared" si="0"/>
        <v>71</v>
      </c>
      <c r="F19" s="37">
        <v>71</v>
      </c>
      <c r="G19" s="38">
        <v>71</v>
      </c>
    </row>
    <row r="20" spans="1:7" x14ac:dyDescent="0.25">
      <c r="A20" s="41" t="s">
        <v>37</v>
      </c>
      <c r="C20" s="22"/>
      <c r="D20" s="47" t="s">
        <v>26</v>
      </c>
      <c r="E20" s="99">
        <f t="shared" si="0"/>
        <v>68</v>
      </c>
      <c r="F20" s="31">
        <v>68</v>
      </c>
      <c r="G20" s="32">
        <v>68</v>
      </c>
    </row>
    <row r="21" spans="1:7" x14ac:dyDescent="0.25">
      <c r="A21" s="41" t="s">
        <v>54</v>
      </c>
      <c r="B21" s="22"/>
      <c r="C21" s="22"/>
      <c r="D21" s="48" t="s">
        <v>27</v>
      </c>
      <c r="E21" s="100">
        <f t="shared" si="0"/>
        <v>74</v>
      </c>
      <c r="F21" s="33">
        <v>74</v>
      </c>
      <c r="G21" s="34">
        <v>74</v>
      </c>
    </row>
    <row r="22" spans="1:7" x14ac:dyDescent="0.25">
      <c r="A22" s="41" t="s">
        <v>36</v>
      </c>
      <c r="B22" s="23" t="s">
        <v>65</v>
      </c>
      <c r="C22" s="24">
        <f>AVERAGE(E22:E24)</f>
        <v>76.333333333333329</v>
      </c>
      <c r="D22" s="46" t="s">
        <v>28</v>
      </c>
      <c r="E22" s="98">
        <f t="shared" si="0"/>
        <v>74</v>
      </c>
      <c r="F22" s="37">
        <v>74</v>
      </c>
      <c r="G22" s="38">
        <v>74</v>
      </c>
    </row>
    <row r="23" spans="1:7" x14ac:dyDescent="0.25">
      <c r="A23" s="41" t="s">
        <v>37</v>
      </c>
      <c r="C23" s="22"/>
      <c r="D23" s="47" t="s">
        <v>29</v>
      </c>
      <c r="E23" s="99">
        <f t="shared" si="0"/>
        <v>78</v>
      </c>
      <c r="F23" s="31">
        <v>78</v>
      </c>
      <c r="G23" s="32">
        <v>78</v>
      </c>
    </row>
    <row r="24" spans="1:7" x14ac:dyDescent="0.25">
      <c r="A24" s="41" t="s">
        <v>54</v>
      </c>
      <c r="B24" s="22"/>
      <c r="C24" s="22"/>
      <c r="D24" s="48" t="s">
        <v>30</v>
      </c>
      <c r="E24" s="100">
        <f t="shared" si="0"/>
        <v>77</v>
      </c>
      <c r="F24" s="33">
        <v>77</v>
      </c>
      <c r="G24" s="34">
        <v>77</v>
      </c>
    </row>
    <row r="25" spans="1:7" x14ac:dyDescent="0.25">
      <c r="A25" s="41" t="s">
        <v>36</v>
      </c>
      <c r="B25" s="23" t="s">
        <v>11</v>
      </c>
      <c r="C25" s="24">
        <f>AVERAGE(E25:E27)</f>
        <v>71</v>
      </c>
      <c r="D25" s="46" t="s">
        <v>31</v>
      </c>
      <c r="E25" s="98">
        <f t="shared" si="0"/>
        <v>70</v>
      </c>
      <c r="F25" s="37">
        <v>70</v>
      </c>
      <c r="G25" s="38">
        <v>70</v>
      </c>
    </row>
    <row r="26" spans="1:7" x14ac:dyDescent="0.25">
      <c r="A26" s="41" t="s">
        <v>37</v>
      </c>
      <c r="C26" s="22"/>
      <c r="D26" s="47" t="s">
        <v>32</v>
      </c>
      <c r="E26" s="99">
        <f t="shared" si="0"/>
        <v>65</v>
      </c>
      <c r="F26" s="31">
        <v>65</v>
      </c>
      <c r="G26" s="32">
        <v>65</v>
      </c>
    </row>
    <row r="27" spans="1:7" x14ac:dyDescent="0.25">
      <c r="A27" s="42" t="s">
        <v>54</v>
      </c>
      <c r="D27" s="48" t="s">
        <v>33</v>
      </c>
      <c r="E27" s="100">
        <f t="shared" si="0"/>
        <v>78</v>
      </c>
      <c r="F27" s="33">
        <v>78</v>
      </c>
      <c r="G27" s="34">
        <v>78</v>
      </c>
    </row>
  </sheetData>
  <autoFilter ref="A3:G27" xr:uid="{1E0E05C6-7A69-462F-A43D-9FED78A25BF6}"/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6327-33E4-483C-81CC-140A066346AC}">
  <sheetPr codeName="Sheet3"/>
  <dimension ref="A2:K26"/>
  <sheetViews>
    <sheetView showGridLines="0" workbookViewId="0">
      <selection activeCell="E3" sqref="E3"/>
    </sheetView>
  </sheetViews>
  <sheetFormatPr defaultRowHeight="15" x14ac:dyDescent="0.25"/>
  <cols>
    <col min="1" max="1" width="20.85546875" bestFit="1" customWidth="1"/>
    <col min="2" max="2" width="6.5703125" bestFit="1" customWidth="1"/>
    <col min="3" max="3" width="5.7109375" customWidth="1"/>
    <col min="4" max="4" width="15.42578125" bestFit="1" customWidth="1"/>
    <col min="5" max="5" width="15.28515625" bestFit="1" customWidth="1"/>
    <col min="6" max="6" width="8.140625" bestFit="1" customWidth="1"/>
    <col min="7" max="7" width="7.7109375" customWidth="1"/>
    <col min="8" max="8" width="5.7109375" customWidth="1"/>
    <col min="9" max="9" width="20.7109375" bestFit="1" customWidth="1"/>
    <col min="10" max="10" width="16.28515625" bestFit="1" customWidth="1"/>
    <col min="11" max="11" width="5.28515625" bestFit="1" customWidth="1"/>
    <col min="12" max="12" width="7" bestFit="1" customWidth="1"/>
  </cols>
  <sheetData>
    <row r="2" spans="1:11" x14ac:dyDescent="0.25">
      <c r="A2" s="80" t="s">
        <v>63</v>
      </c>
      <c r="B2" s="80" t="s">
        <v>62</v>
      </c>
      <c r="E2" s="11"/>
      <c r="F2" s="58" t="s">
        <v>60</v>
      </c>
      <c r="G2" s="58" t="s">
        <v>61</v>
      </c>
      <c r="I2" s="80" t="s">
        <v>57</v>
      </c>
      <c r="J2" s="80" t="s">
        <v>55</v>
      </c>
      <c r="K2" s="80" t="s">
        <v>62</v>
      </c>
    </row>
    <row r="3" spans="1:11" x14ac:dyDescent="0.25">
      <c r="A3" s="50" t="str">
        <f>data!B4</f>
        <v>Direction</v>
      </c>
      <c r="B3" s="87">
        <f>data!C4</f>
        <v>78.666666666666671</v>
      </c>
      <c r="D3" s="53" t="s">
        <v>38</v>
      </c>
      <c r="E3" s="85">
        <f>SUM(B3:B6)/4</f>
        <v>72</v>
      </c>
      <c r="F3" s="54">
        <f>E3/$E$5</f>
        <v>0.49884526558891462</v>
      </c>
      <c r="G3" s="90">
        <f>1-F3</f>
        <v>0.50115473441108538</v>
      </c>
      <c r="I3" s="12" t="s">
        <v>4</v>
      </c>
      <c r="J3" s="12" t="str">
        <f>data!D4</f>
        <v>Vision</v>
      </c>
      <c r="K3" s="12">
        <f>data!E4</f>
        <v>80</v>
      </c>
    </row>
    <row r="4" spans="1:11" x14ac:dyDescent="0.25">
      <c r="A4" s="50" t="str">
        <f>data!B7</f>
        <v>Agility</v>
      </c>
      <c r="B4" s="87">
        <f>data!C7</f>
        <v>69.333333333333329</v>
      </c>
      <c r="D4" s="56" t="s">
        <v>39</v>
      </c>
      <c r="E4" s="86">
        <f>SUM(B7:B10)/4</f>
        <v>72.333333333333329</v>
      </c>
      <c r="F4" s="84">
        <f>E4/$E$5</f>
        <v>0.50115473441108549</v>
      </c>
      <c r="G4" s="90">
        <f>1-F4</f>
        <v>0.49884526558891451</v>
      </c>
      <c r="I4" s="12" t="s">
        <v>4</v>
      </c>
      <c r="J4" s="12" t="str">
        <f>data!D5</f>
        <v>Values</v>
      </c>
      <c r="K4" s="12">
        <f>data!E5</f>
        <v>79</v>
      </c>
    </row>
    <row r="5" spans="1:11" x14ac:dyDescent="0.25">
      <c r="A5" s="50" t="str">
        <f>data!B10</f>
        <v>External Relation</v>
      </c>
      <c r="B5" s="87">
        <f>data!C10</f>
        <v>72</v>
      </c>
      <c r="D5" s="92" t="s">
        <v>37</v>
      </c>
      <c r="E5" s="91">
        <f>SUM(E3:E4)</f>
        <v>144.33333333333331</v>
      </c>
      <c r="I5" s="12" t="s">
        <v>4</v>
      </c>
      <c r="J5" s="12" t="str">
        <f>data!D6</f>
        <v>Strategy</v>
      </c>
      <c r="K5" s="12">
        <f>data!E6</f>
        <v>77</v>
      </c>
    </row>
    <row r="6" spans="1:11" x14ac:dyDescent="0.25">
      <c r="A6" s="51" t="str">
        <f>data!B13</f>
        <v>Sustainability</v>
      </c>
      <c r="B6" s="88">
        <f>data!C13</f>
        <v>68</v>
      </c>
      <c r="D6" s="57" t="s">
        <v>40</v>
      </c>
      <c r="E6" s="81">
        <f>E5/2</f>
        <v>72.166666666666657</v>
      </c>
      <c r="F6" s="83"/>
      <c r="I6" s="12" t="s">
        <v>5</v>
      </c>
      <c r="J6" s="12" t="str">
        <f>data!D7</f>
        <v>Simplicity</v>
      </c>
      <c r="K6" s="12">
        <f>data!E7</f>
        <v>60</v>
      </c>
    </row>
    <row r="7" spans="1:11" x14ac:dyDescent="0.25">
      <c r="A7" s="52" t="str">
        <f>data!B16</f>
        <v>Accountability</v>
      </c>
      <c r="B7" s="89">
        <f>data!C16</f>
        <v>71</v>
      </c>
      <c r="D7" s="55" t="s">
        <v>49</v>
      </c>
      <c r="E7" s="82" t="str">
        <f>INDEX($D$11:$D$14,MATCH($E$6,$E$11:$E$14,1))</f>
        <v>Second Quartile</v>
      </c>
      <c r="F7" s="83"/>
      <c r="I7" s="12" t="s">
        <v>5</v>
      </c>
      <c r="J7" s="12" t="str">
        <f>data!D8</f>
        <v>Flexibility</v>
      </c>
      <c r="K7" s="12">
        <f>data!E8</f>
        <v>71</v>
      </c>
    </row>
    <row r="8" spans="1:11" x14ac:dyDescent="0.25">
      <c r="A8" s="52" t="str">
        <f>data!B19</f>
        <v>Leadership</v>
      </c>
      <c r="B8" s="89">
        <f>data!C19</f>
        <v>71</v>
      </c>
      <c r="D8" s="55" t="s">
        <v>50</v>
      </c>
      <c r="E8" s="82">
        <f>INDEX($G$11:$G$14,MATCH($E$7,D11:D14,0))</f>
        <v>3</v>
      </c>
      <c r="F8" s="83"/>
      <c r="I8" s="12" t="s">
        <v>5</v>
      </c>
      <c r="J8" s="12" t="str">
        <f>data!D9</f>
        <v>Stability</v>
      </c>
      <c r="K8" s="12">
        <f>data!E9</f>
        <v>77</v>
      </c>
    </row>
    <row r="9" spans="1:11" x14ac:dyDescent="0.25">
      <c r="A9" s="52" t="str">
        <f>data!B22</f>
        <v>Working Environment</v>
      </c>
      <c r="B9" s="89">
        <f>data!C22</f>
        <v>76.333333333333329</v>
      </c>
      <c r="I9" s="12" t="s">
        <v>6</v>
      </c>
      <c r="J9" s="12" t="str">
        <f>data!D10</f>
        <v>Customers</v>
      </c>
      <c r="K9" s="12">
        <f>data!E10</f>
        <v>74</v>
      </c>
    </row>
    <row r="10" spans="1:11" x14ac:dyDescent="0.25">
      <c r="A10" s="52" t="str">
        <f>data!B25</f>
        <v>Motivation</v>
      </c>
      <c r="B10" s="89">
        <f>data!C25</f>
        <v>71</v>
      </c>
      <c r="D10" s="59" t="s">
        <v>45</v>
      </c>
      <c r="E10" s="59" t="s">
        <v>46</v>
      </c>
      <c r="F10" s="59" t="s">
        <v>47</v>
      </c>
      <c r="G10" s="59" t="s">
        <v>48</v>
      </c>
      <c r="I10" s="12" t="s">
        <v>6</v>
      </c>
      <c r="J10" s="12" t="str">
        <f>data!D11</f>
        <v>Competitors</v>
      </c>
      <c r="K10" s="12">
        <f>data!E11</f>
        <v>67</v>
      </c>
    </row>
    <row r="11" spans="1:11" x14ac:dyDescent="0.25">
      <c r="D11" s="55" t="s">
        <v>44</v>
      </c>
      <c r="E11" s="55">
        <v>0</v>
      </c>
      <c r="F11" s="60"/>
      <c r="G11" s="55">
        <v>1</v>
      </c>
      <c r="I11" s="12" t="s">
        <v>6</v>
      </c>
      <c r="J11" s="12" t="str">
        <f>data!D12</f>
        <v>Governor</v>
      </c>
      <c r="K11" s="12">
        <f>data!E12</f>
        <v>75</v>
      </c>
    </row>
    <row r="12" spans="1:11" x14ac:dyDescent="0.25">
      <c r="D12" s="55" t="s">
        <v>43</v>
      </c>
      <c r="E12" s="55">
        <v>26</v>
      </c>
      <c r="F12" s="61"/>
      <c r="G12" s="55">
        <v>2</v>
      </c>
      <c r="I12" s="12" t="s">
        <v>7</v>
      </c>
      <c r="J12" s="12" t="str">
        <f>data!D13</f>
        <v>Social</v>
      </c>
      <c r="K12" s="12">
        <f>data!E13</f>
        <v>67</v>
      </c>
    </row>
    <row r="13" spans="1:11" x14ac:dyDescent="0.25">
      <c r="D13" s="55" t="s">
        <v>42</v>
      </c>
      <c r="E13" s="55">
        <v>51</v>
      </c>
      <c r="F13" s="62"/>
      <c r="G13" s="55">
        <v>3</v>
      </c>
      <c r="I13" s="12" t="s">
        <v>7</v>
      </c>
      <c r="J13" s="12" t="str">
        <f>data!D14</f>
        <v>Economy</v>
      </c>
      <c r="K13" s="12">
        <f>data!E14</f>
        <v>70</v>
      </c>
    </row>
    <row r="14" spans="1:11" x14ac:dyDescent="0.25">
      <c r="D14" s="55" t="s">
        <v>41</v>
      </c>
      <c r="E14" s="55">
        <v>81</v>
      </c>
      <c r="F14" s="63"/>
      <c r="G14" s="55">
        <v>4</v>
      </c>
      <c r="I14" s="12" t="s">
        <v>7</v>
      </c>
      <c r="J14" s="12" t="str">
        <f>data!D15</f>
        <v>Environment</v>
      </c>
      <c r="K14" s="12">
        <f>data!E15</f>
        <v>67</v>
      </c>
    </row>
    <row r="15" spans="1:11" x14ac:dyDescent="0.25">
      <c r="I15" s="13" t="s">
        <v>8</v>
      </c>
      <c r="J15" s="13" t="str">
        <f>data!D16</f>
        <v>Responsibilities</v>
      </c>
      <c r="K15" s="13">
        <f>data!E16</f>
        <v>78</v>
      </c>
    </row>
    <row r="16" spans="1:11" x14ac:dyDescent="0.25">
      <c r="I16" s="13" t="s">
        <v>8</v>
      </c>
      <c r="J16" s="13" t="str">
        <f>data!D17</f>
        <v>Trustworthiness</v>
      </c>
      <c r="K16" s="13">
        <f>data!E17</f>
        <v>65</v>
      </c>
    </row>
    <row r="17" spans="9:11" x14ac:dyDescent="0.25">
      <c r="I17" s="13" t="s">
        <v>8</v>
      </c>
      <c r="J17" s="13" t="str">
        <f>data!D18</f>
        <v>Commitment</v>
      </c>
      <c r="K17" s="13">
        <f>data!E18</f>
        <v>70</v>
      </c>
    </row>
    <row r="18" spans="9:11" x14ac:dyDescent="0.25">
      <c r="I18" s="13" t="s">
        <v>9</v>
      </c>
      <c r="J18" s="13" t="str">
        <f>data!D19</f>
        <v>Democratic</v>
      </c>
      <c r="K18" s="13">
        <f>data!E19</f>
        <v>71</v>
      </c>
    </row>
    <row r="19" spans="9:11" x14ac:dyDescent="0.25">
      <c r="I19" s="13" t="s">
        <v>9</v>
      </c>
      <c r="J19" s="13" t="str">
        <f>data!D20</f>
        <v>Autocratic</v>
      </c>
      <c r="K19" s="13">
        <f>data!E20</f>
        <v>68</v>
      </c>
    </row>
    <row r="20" spans="9:11" x14ac:dyDescent="0.25">
      <c r="I20" s="13" t="s">
        <v>9</v>
      </c>
      <c r="J20" s="13" t="str">
        <f>data!D21</f>
        <v>Transformational</v>
      </c>
      <c r="K20" s="13">
        <f>data!E21</f>
        <v>74</v>
      </c>
    </row>
    <row r="21" spans="9:11" x14ac:dyDescent="0.25">
      <c r="I21" s="13" t="s">
        <v>10</v>
      </c>
      <c r="J21" s="13" t="str">
        <f>data!D22</f>
        <v>Trusting</v>
      </c>
      <c r="K21" s="13">
        <f>data!E22</f>
        <v>74</v>
      </c>
    </row>
    <row r="22" spans="9:11" x14ac:dyDescent="0.25">
      <c r="I22" s="13" t="s">
        <v>10</v>
      </c>
      <c r="J22" s="13" t="str">
        <f>data!D23</f>
        <v>Fairness</v>
      </c>
      <c r="K22" s="13">
        <f>data!E23</f>
        <v>78</v>
      </c>
    </row>
    <row r="23" spans="9:11" x14ac:dyDescent="0.25">
      <c r="I23" s="13" t="s">
        <v>10</v>
      </c>
      <c r="J23" s="13" t="str">
        <f>data!D24</f>
        <v>Respect</v>
      </c>
      <c r="K23" s="13">
        <f>data!E24</f>
        <v>77</v>
      </c>
    </row>
    <row r="24" spans="9:11" x14ac:dyDescent="0.25">
      <c r="I24" s="13" t="s">
        <v>11</v>
      </c>
      <c r="J24" s="13" t="str">
        <f>data!D25</f>
        <v>Reward</v>
      </c>
      <c r="K24" s="13">
        <f>data!E25</f>
        <v>70</v>
      </c>
    </row>
    <row r="25" spans="9:11" x14ac:dyDescent="0.25">
      <c r="I25" s="13" t="s">
        <v>11</v>
      </c>
      <c r="J25" s="13" t="str">
        <f>data!D26</f>
        <v>Inspire Leader</v>
      </c>
      <c r="K25" s="13">
        <f>data!E26</f>
        <v>65</v>
      </c>
    </row>
    <row r="26" spans="9:11" x14ac:dyDescent="0.25">
      <c r="I26" s="13" t="s">
        <v>11</v>
      </c>
      <c r="J26" s="13" t="str">
        <f>data!D27</f>
        <v>Recognition</v>
      </c>
      <c r="K26" s="13">
        <f>data!E27</f>
        <v>78</v>
      </c>
    </row>
  </sheetData>
  <sortState xmlns:xlrd2="http://schemas.microsoft.com/office/spreadsheetml/2017/richdata2" ref="D11:G14">
    <sortCondition ref="G14"/>
  </sortState>
  <conditionalFormatting sqref="I3:K26">
    <cfRule type="expression" dxfId="0" priority="1">
      <formula>$I3&lt;&gt;$I4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data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Family</cp:lastModifiedBy>
  <cp:lastPrinted>2021-09-06T06:57:47Z</cp:lastPrinted>
  <dcterms:created xsi:type="dcterms:W3CDTF">2021-09-06T06:52:56Z</dcterms:created>
  <dcterms:modified xsi:type="dcterms:W3CDTF">2021-09-09T13:24:03Z</dcterms:modified>
</cp:coreProperties>
</file>