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ohamed SAHBOUNI\Desktop\"/>
    </mc:Choice>
  </mc:AlternateContent>
  <xr:revisionPtr revIDLastSave="0" documentId="8_{BB2A5454-ACFC-5946-8FC3-7C1FB1BC9403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Bulletin de paie" sheetId="1" r:id="rId1"/>
  </sheets>
  <definedNames>
    <definedName name="_xlnm.Print_Area" localSheetId="0">'Bulletin de paie'!$B$1:$G$30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10" i="1"/>
  <c r="F14" i="1"/>
  <c r="E9" i="1"/>
  <c r="G19" i="1"/>
  <c r="D18" i="1"/>
  <c r="C18" i="1"/>
  <c r="D16" i="1"/>
  <c r="C16" i="1"/>
  <c r="F29" i="1"/>
  <c r="D19" i="1"/>
  <c r="C19" i="1"/>
  <c r="G18" i="1"/>
  <c r="D17" i="1"/>
  <c r="G16" i="1"/>
  <c r="G17" i="1"/>
  <c r="C17" i="1"/>
  <c r="F21" i="1"/>
  <c r="G23" i="1"/>
  <c r="G27" i="1"/>
  <c r="G29" i="1"/>
  <c r="F30" i="1"/>
</calcChain>
</file>

<file path=xl/sharedStrings.xml><?xml version="1.0" encoding="utf-8"?>
<sst xmlns="http://schemas.openxmlformats.org/spreadsheetml/2006/main" count="35" uniqueCount="34">
  <si>
    <t>BULLETIN DE PAIE</t>
  </si>
  <si>
    <t>Nom</t>
  </si>
  <si>
    <t>Prénom</t>
  </si>
  <si>
    <t>Fonction</t>
  </si>
  <si>
    <t>N° Matricule</t>
  </si>
  <si>
    <t>Situation familiale</t>
  </si>
  <si>
    <t>CELEBATAIRE</t>
  </si>
  <si>
    <t>MARIE</t>
  </si>
  <si>
    <t>Designation</t>
  </si>
  <si>
    <t>Nombre</t>
  </si>
  <si>
    <t>Base</t>
  </si>
  <si>
    <t>SALAIRE DE BASE</t>
  </si>
  <si>
    <t>PRIME D'ANCIENNETE</t>
  </si>
  <si>
    <t>SOLDE CONGE PAYE</t>
  </si>
  <si>
    <t>SALAIRE BRUT</t>
  </si>
  <si>
    <t>COTISATION CNSS</t>
  </si>
  <si>
    <t>COTISATION AMO</t>
  </si>
  <si>
    <t>INDEMINITE DE PERTE EMPLOI</t>
  </si>
  <si>
    <t>FRAIS PROFESSIONNELS</t>
  </si>
  <si>
    <t>SALAIRE NET IMPOSABLE</t>
  </si>
  <si>
    <t>IR  BRUT</t>
  </si>
  <si>
    <t>CHARGE DE FAMILLE</t>
  </si>
  <si>
    <t>IR  NET</t>
  </si>
  <si>
    <t>Net a payer</t>
  </si>
  <si>
    <t>Adresse</t>
  </si>
  <si>
    <t>Période</t>
  </si>
  <si>
    <t>Gains</t>
  </si>
  <si>
    <t>Retenues</t>
  </si>
  <si>
    <t>Taux</t>
  </si>
  <si>
    <t>Part Salariale</t>
  </si>
  <si>
    <t>OneBox.ma</t>
  </si>
  <si>
    <t>N° d'enfants</t>
  </si>
  <si>
    <t>HEURES DE TRAVAIL</t>
  </si>
  <si>
    <t>######### Le Net en Lettres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</si>
</sst>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u/>
      <sz val="14"/>
      <color theme="1"/>
      <name val="Bell MT"/>
      <family val="1"/>
    </font>
    <font>
      <b/>
      <i/>
      <sz val="12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sz val="16"/>
      <color theme="1"/>
      <name val="Bodoni MT"/>
      <family val="1"/>
    </font>
    <font>
      <b/>
      <sz val="14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i/>
      <u/>
      <sz val="14"/>
      <color theme="1"/>
      <name val="Century Gothic"/>
      <family val="2"/>
    </font>
    <font>
      <b/>
      <i/>
      <u/>
      <sz val="12"/>
      <color theme="1"/>
      <name val="Century Gothic"/>
      <family val="2"/>
    </font>
    <font>
      <b/>
      <i/>
      <sz val="12"/>
      <color rgb="FF00B050"/>
      <name val="Century Gothic"/>
      <family val="2"/>
    </font>
    <font>
      <b/>
      <i/>
      <sz val="12"/>
      <color theme="1"/>
      <name val="Century Gothic"/>
      <family val="2"/>
    </font>
    <font>
      <b/>
      <sz val="12"/>
      <color rgb="FF00B05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164" fontId="0" fillId="2" borderId="0" xfId="1" applyFont="1" applyFill="1"/>
    <xf numFmtId="0" fontId="5" fillId="2" borderId="6" xfId="0" applyFont="1" applyFill="1" applyBorder="1" applyAlignment="1">
      <alignment horizontal="left" vertical="center"/>
    </xf>
    <xf numFmtId="0" fontId="5" fillId="2" borderId="6" xfId="1" applyNumberFormat="1" applyFont="1" applyFill="1" applyBorder="1" applyAlignment="1">
      <alignment horizontal="center" vertical="center"/>
    </xf>
    <xf numFmtId="0" fontId="2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7" fillId="2" borderId="6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6" fillId="2" borderId="0" xfId="0" applyFont="1" applyFill="1"/>
    <xf numFmtId="0" fontId="11" fillId="2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11" fillId="2" borderId="8" xfId="0" applyFont="1" applyFill="1" applyBorder="1"/>
    <xf numFmtId="0" fontId="11" fillId="5" borderId="8" xfId="0" applyFont="1" applyFill="1" applyBorder="1"/>
    <xf numFmtId="0" fontId="11" fillId="4" borderId="8" xfId="0" applyFont="1" applyFill="1" applyBorder="1"/>
    <xf numFmtId="0" fontId="14" fillId="6" borderId="1" xfId="0" applyFont="1" applyFill="1" applyBorder="1" applyAlignment="1">
      <alignment vertical="center"/>
    </xf>
    <xf numFmtId="0" fontId="14" fillId="6" borderId="2" xfId="0" applyFont="1" applyFill="1" applyBorder="1" applyAlignment="1">
      <alignment horizontal="left" vertical="center"/>
    </xf>
    <xf numFmtId="0" fontId="12" fillId="6" borderId="12" xfId="0" applyFont="1" applyFill="1" applyBorder="1" applyAlignment="1">
      <alignment horizontal="center" vertical="center"/>
    </xf>
    <xf numFmtId="164" fontId="15" fillId="2" borderId="13" xfId="1" applyFont="1" applyFill="1" applyBorder="1" applyAlignment="1">
      <alignment horizontal="center"/>
    </xf>
    <xf numFmtId="164" fontId="11" fillId="2" borderId="5" xfId="1" applyFont="1" applyFill="1" applyBorder="1" applyAlignment="1">
      <alignment horizontal="center"/>
    </xf>
    <xf numFmtId="164" fontId="16" fillId="4" borderId="0" xfId="1" applyFont="1" applyFill="1" applyBorder="1" applyAlignment="1">
      <alignment horizontal="left"/>
    </xf>
    <xf numFmtId="164" fontId="11" fillId="4" borderId="8" xfId="1" applyFont="1" applyFill="1" applyBorder="1" applyAlignment="1">
      <alignment horizontal="center"/>
    </xf>
    <xf numFmtId="164" fontId="16" fillId="2" borderId="14" xfId="1" applyFont="1" applyFill="1" applyBorder="1" applyAlignment="1">
      <alignment horizontal="left"/>
    </xf>
    <xf numFmtId="164" fontId="11" fillId="2" borderId="8" xfId="1" applyFont="1" applyFill="1" applyBorder="1"/>
    <xf numFmtId="164" fontId="16" fillId="5" borderId="14" xfId="1" applyFont="1" applyFill="1" applyBorder="1" applyAlignment="1">
      <alignment horizontal="left"/>
    </xf>
    <xf numFmtId="164" fontId="11" fillId="5" borderId="8" xfId="1" applyFont="1" applyFill="1" applyBorder="1"/>
    <xf numFmtId="164" fontId="12" fillId="2" borderId="8" xfId="1" applyFont="1" applyFill="1" applyBorder="1"/>
    <xf numFmtId="164" fontId="16" fillId="4" borderId="14" xfId="1" applyFont="1" applyFill="1" applyBorder="1" applyAlignment="1">
      <alignment horizontal="left"/>
    </xf>
    <xf numFmtId="164" fontId="11" fillId="4" borderId="8" xfId="1" applyFont="1" applyFill="1" applyBorder="1"/>
    <xf numFmtId="164" fontId="12" fillId="4" borderId="8" xfId="1" applyFont="1" applyFill="1" applyBorder="1"/>
    <xf numFmtId="164" fontId="16" fillId="3" borderId="12" xfId="1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/>
    </xf>
    <xf numFmtId="164" fontId="16" fillId="2" borderId="13" xfId="1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/>
    </xf>
    <xf numFmtId="164" fontId="15" fillId="4" borderId="6" xfId="1" applyFont="1" applyFill="1" applyBorder="1" applyAlignment="1">
      <alignment horizontal="center" vertical="center"/>
    </xf>
    <xf numFmtId="0" fontId="11" fillId="2" borderId="14" xfId="0" applyFont="1" applyFill="1" applyBorder="1"/>
    <xf numFmtId="0" fontId="11" fillId="2" borderId="14" xfId="0" applyFont="1" applyFill="1" applyBorder="1" applyAlignment="1">
      <alignment horizontal="left"/>
    </xf>
    <xf numFmtId="0" fontId="16" fillId="2" borderId="14" xfId="0" applyFont="1" applyFill="1" applyBorder="1" applyAlignment="1">
      <alignment horizontal="left"/>
    </xf>
    <xf numFmtId="0" fontId="11" fillId="5" borderId="14" xfId="0" applyFont="1" applyFill="1" applyBorder="1"/>
    <xf numFmtId="0" fontId="11" fillId="5" borderId="14" xfId="0" applyFont="1" applyFill="1" applyBorder="1" applyAlignment="1">
      <alignment horizontal="left"/>
    </xf>
    <xf numFmtId="0" fontId="16" fillId="5" borderId="14" xfId="0" applyFont="1" applyFill="1" applyBorder="1" applyAlignment="1">
      <alignment horizontal="left"/>
    </xf>
    <xf numFmtId="164" fontId="11" fillId="2" borderId="14" xfId="0" applyNumberFormat="1" applyFont="1" applyFill="1" applyBorder="1"/>
    <xf numFmtId="164" fontId="11" fillId="2" borderId="14" xfId="0" applyNumberFormat="1" applyFont="1" applyFill="1" applyBorder="1" applyAlignment="1">
      <alignment horizontal="left"/>
    </xf>
    <xf numFmtId="10" fontId="16" fillId="2" borderId="14" xfId="0" applyNumberFormat="1" applyFont="1" applyFill="1" applyBorder="1" applyAlignment="1">
      <alignment horizontal="center"/>
    </xf>
    <xf numFmtId="0" fontId="11" fillId="4" borderId="14" xfId="0" applyFont="1" applyFill="1" applyBorder="1"/>
    <xf numFmtId="0" fontId="11" fillId="4" borderId="14" xfId="0" applyFont="1" applyFill="1" applyBorder="1" applyAlignment="1">
      <alignment horizontal="left"/>
    </xf>
    <xf numFmtId="0" fontId="16" fillId="4" borderId="14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164" fontId="16" fillId="3" borderId="1" xfId="1" applyFont="1" applyFill="1" applyBorder="1" applyAlignment="1">
      <alignment horizontal="center" vertical="center"/>
    </xf>
    <xf numFmtId="164" fontId="16" fillId="3" borderId="4" xfId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textRotation="90"/>
    </xf>
    <xf numFmtId="0" fontId="4" fillId="6" borderId="8" xfId="0" applyFont="1" applyFill="1" applyBorder="1" applyAlignment="1">
      <alignment horizontal="left" vertical="center" textRotation="90"/>
    </xf>
    <xf numFmtId="0" fontId="4" fillId="6" borderId="10" xfId="0" applyFont="1" applyFill="1" applyBorder="1" applyAlignment="1">
      <alignment horizontal="left" vertical="center" textRotation="90"/>
    </xf>
    <xf numFmtId="164" fontId="6" fillId="6" borderId="7" xfId="1" applyFont="1" applyFill="1" applyBorder="1" applyAlignment="1">
      <alignment horizontal="center"/>
    </xf>
    <xf numFmtId="164" fontId="6" fillId="6" borderId="9" xfId="1" applyFont="1" applyFill="1" applyBorder="1" applyAlignment="1">
      <alignment horizontal="center"/>
    </xf>
    <xf numFmtId="164" fontId="6" fillId="6" borderId="11" xfId="1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31"/>
  <sheetViews>
    <sheetView tabSelected="1" topLeftCell="B1" zoomScale="80" zoomScaleNormal="80" workbookViewId="0">
      <selection activeCell="B3" sqref="B3:B6"/>
    </sheetView>
  </sheetViews>
  <sheetFormatPr defaultColWidth="11.43359375" defaultRowHeight="15" x14ac:dyDescent="0.2"/>
  <cols>
    <col min="1" max="1" width="4.16796875" style="1" customWidth="1"/>
    <col min="2" max="2" width="37.93359375" style="9" customWidth="1"/>
    <col min="3" max="3" width="27.3046875" style="2" customWidth="1"/>
    <col min="4" max="4" width="16.27734375" style="2" customWidth="1"/>
    <col min="5" max="5" width="22.46484375" style="3" customWidth="1"/>
    <col min="6" max="6" width="17.08203125" style="3" customWidth="1"/>
    <col min="7" max="7" width="16.0078125" style="4" customWidth="1"/>
    <col min="8" max="9" width="11.43359375" style="1"/>
    <col min="10" max="14" width="11.43359375" style="1" customWidth="1"/>
    <col min="15" max="16384" width="11.43359375" style="1"/>
  </cols>
  <sheetData>
    <row r="1" spans="2:8" ht="14.25" customHeight="1" x14ac:dyDescent="0.2">
      <c r="B1" s="1"/>
      <c r="C1" s="1"/>
    </row>
    <row r="2" spans="2:8" ht="29.25" customHeight="1" thickBot="1" x14ac:dyDescent="0.25">
      <c r="B2" s="58" t="s">
        <v>0</v>
      </c>
      <c r="C2" s="59"/>
      <c r="D2" s="60"/>
      <c r="E2" s="59"/>
      <c r="F2" s="60"/>
      <c r="G2" s="61"/>
    </row>
    <row r="3" spans="2:8" ht="24.75" customHeight="1" thickBot="1" x14ac:dyDescent="0.25">
      <c r="B3" s="62" t="s">
        <v>30</v>
      </c>
      <c r="C3" s="19" t="s">
        <v>1</v>
      </c>
      <c r="D3" s="10"/>
      <c r="E3" s="20" t="s">
        <v>25</v>
      </c>
      <c r="F3" s="5"/>
      <c r="G3" s="65"/>
    </row>
    <row r="4" spans="2:8" ht="24.75" customHeight="1" thickBot="1" x14ac:dyDescent="0.25">
      <c r="B4" s="63"/>
      <c r="C4" s="19" t="s">
        <v>2</v>
      </c>
      <c r="D4" s="10"/>
      <c r="E4" s="20" t="s">
        <v>3</v>
      </c>
      <c r="F4" s="5"/>
      <c r="G4" s="66"/>
    </row>
    <row r="5" spans="2:8" ht="24.75" customHeight="1" thickBot="1" x14ac:dyDescent="0.25">
      <c r="B5" s="63"/>
      <c r="C5" s="19" t="s">
        <v>4</v>
      </c>
      <c r="D5" s="10"/>
      <c r="E5" s="20" t="s">
        <v>24</v>
      </c>
      <c r="F5" s="5"/>
      <c r="G5" s="66"/>
    </row>
    <row r="6" spans="2:8" ht="24.75" customHeight="1" thickBot="1" x14ac:dyDescent="0.25">
      <c r="B6" s="64"/>
      <c r="C6" s="19" t="s">
        <v>5</v>
      </c>
      <c r="D6" s="11" t="s">
        <v>7</v>
      </c>
      <c r="E6" s="20" t="s">
        <v>31</v>
      </c>
      <c r="F6" s="6">
        <v>2</v>
      </c>
      <c r="G6" s="67"/>
      <c r="H6" s="7" t="s">
        <v>7</v>
      </c>
    </row>
    <row r="7" spans="2:8" ht="25.5" customHeight="1" x14ac:dyDescent="0.2">
      <c r="B7" s="68" t="s">
        <v>8</v>
      </c>
      <c r="C7" s="68" t="s">
        <v>9</v>
      </c>
      <c r="D7" s="70" t="s">
        <v>10</v>
      </c>
      <c r="E7" s="68" t="s">
        <v>29</v>
      </c>
      <c r="F7" s="70"/>
      <c r="G7" s="68"/>
      <c r="H7" s="7" t="s">
        <v>6</v>
      </c>
    </row>
    <row r="8" spans="2:8" ht="26.25" customHeight="1" thickBot="1" x14ac:dyDescent="0.25">
      <c r="B8" s="68"/>
      <c r="C8" s="69"/>
      <c r="D8" s="68"/>
      <c r="E8" s="21" t="s">
        <v>28</v>
      </c>
      <c r="F8" s="21" t="s">
        <v>26</v>
      </c>
      <c r="G8" s="21" t="s">
        <v>27</v>
      </c>
    </row>
    <row r="9" spans="2:8" ht="23.25" customHeight="1" thickBot="1" x14ac:dyDescent="0.25">
      <c r="B9" s="13" t="s">
        <v>32</v>
      </c>
      <c r="C9" s="35">
        <v>191</v>
      </c>
      <c r="D9" s="36"/>
      <c r="E9" s="37">
        <f>+C9/C10</f>
        <v>7.3461538461538458</v>
      </c>
      <c r="F9" s="22"/>
      <c r="G9" s="23"/>
    </row>
    <row r="10" spans="2:8" ht="23.25" customHeight="1" thickBot="1" x14ac:dyDescent="0.25">
      <c r="B10" s="14" t="s">
        <v>11</v>
      </c>
      <c r="C10" s="38">
        <v>26</v>
      </c>
      <c r="D10" s="39"/>
      <c r="E10" s="40">
        <v>200</v>
      </c>
      <c r="F10" s="24">
        <f>+E10*C10</f>
        <v>5200</v>
      </c>
      <c r="G10" s="25"/>
    </row>
    <row r="11" spans="2:8" ht="23.25" customHeight="1" x14ac:dyDescent="0.2">
      <c r="B11" s="15" t="s">
        <v>12</v>
      </c>
      <c r="C11" s="41"/>
      <c r="D11" s="41"/>
      <c r="E11" s="41"/>
      <c r="F11" s="26"/>
      <c r="G11" s="27"/>
    </row>
    <row r="12" spans="2:8" ht="23.25" customHeight="1" x14ac:dyDescent="0.2">
      <c r="B12" s="15" t="s">
        <v>13</v>
      </c>
      <c r="C12" s="41"/>
      <c r="D12" s="42"/>
      <c r="E12" s="43"/>
      <c r="F12" s="26">
        <v>0</v>
      </c>
      <c r="G12" s="27"/>
    </row>
    <row r="13" spans="2:8" ht="23.25" customHeight="1" x14ac:dyDescent="0.2">
      <c r="B13" s="16"/>
      <c r="C13" s="41"/>
      <c r="D13" s="42"/>
      <c r="E13" s="43"/>
      <c r="F13" s="26"/>
      <c r="G13" s="27"/>
    </row>
    <row r="14" spans="2:8" ht="23.25" customHeight="1" x14ac:dyDescent="0.2">
      <c r="B14" s="17" t="s">
        <v>14</v>
      </c>
      <c r="C14" s="44"/>
      <c r="D14" s="45"/>
      <c r="E14" s="46"/>
      <c r="F14" s="28">
        <f>SUM(F9:F13)</f>
        <v>5200</v>
      </c>
      <c r="G14" s="29"/>
    </row>
    <row r="15" spans="2:8" ht="23.25" customHeight="1" x14ac:dyDescent="0.2">
      <c r="B15" s="16"/>
      <c r="C15" s="41"/>
      <c r="D15" s="42"/>
      <c r="E15" s="43"/>
      <c r="F15" s="26"/>
      <c r="G15" s="27"/>
    </row>
    <row r="16" spans="2:8" ht="23.25" customHeight="1" x14ac:dyDescent="0.2">
      <c r="B16" s="16" t="s">
        <v>15</v>
      </c>
      <c r="C16" s="47">
        <f>+D16</f>
        <v>5200</v>
      </c>
      <c r="D16" s="48">
        <f>+F14</f>
        <v>5200</v>
      </c>
      <c r="E16" s="49">
        <v>4.2900000000000001E-2</v>
      </c>
      <c r="F16" s="26"/>
      <c r="G16" s="30">
        <f>IF(F14&gt;6000,E16*6000,F14*E16)</f>
        <v>223.08</v>
      </c>
    </row>
    <row r="17" spans="2:8" ht="23.25" customHeight="1" x14ac:dyDescent="0.2">
      <c r="B17" s="16" t="s">
        <v>16</v>
      </c>
      <c r="C17" s="47">
        <f>+D17</f>
        <v>5200</v>
      </c>
      <c r="D17" s="48">
        <f>+F14</f>
        <v>5200</v>
      </c>
      <c r="E17" s="49">
        <v>2.2599999999999999E-2</v>
      </c>
      <c r="F17" s="26"/>
      <c r="G17" s="30">
        <f>+E17*D17</f>
        <v>117.52</v>
      </c>
    </row>
    <row r="18" spans="2:8" ht="23.25" customHeight="1" x14ac:dyDescent="0.2">
      <c r="B18" s="16" t="s">
        <v>17</v>
      </c>
      <c r="C18" s="47">
        <f>+D18</f>
        <v>5200</v>
      </c>
      <c r="D18" s="48">
        <f>+F14</f>
        <v>5200</v>
      </c>
      <c r="E18" s="49">
        <v>1.9E-3</v>
      </c>
      <c r="F18" s="26"/>
      <c r="G18" s="30">
        <f>IF(F14&gt;6000,E18*6000,F14*E18)</f>
        <v>9.8800000000000008</v>
      </c>
    </row>
    <row r="19" spans="2:8" ht="23.25" customHeight="1" x14ac:dyDescent="0.2">
      <c r="B19" s="16" t="s">
        <v>18</v>
      </c>
      <c r="C19" s="47">
        <f>+D19</f>
        <v>5200</v>
      </c>
      <c r="D19" s="48">
        <f>+F14</f>
        <v>5200</v>
      </c>
      <c r="E19" s="49">
        <v>0.2</v>
      </c>
      <c r="F19" s="26"/>
      <c r="G19" s="30">
        <f>IF(F14*20%&gt;2500,2500,F14*20%)</f>
        <v>1040</v>
      </c>
    </row>
    <row r="20" spans="2:8" ht="23.25" customHeight="1" x14ac:dyDescent="0.2">
      <c r="B20" s="16"/>
      <c r="C20" s="41"/>
      <c r="D20" s="42"/>
      <c r="E20" s="43"/>
      <c r="F20" s="26"/>
      <c r="G20" s="27"/>
    </row>
    <row r="21" spans="2:8" ht="23.25" customHeight="1" x14ac:dyDescent="0.2">
      <c r="B21" s="18" t="s">
        <v>19</v>
      </c>
      <c r="C21" s="50"/>
      <c r="D21" s="51"/>
      <c r="E21" s="52"/>
      <c r="F21" s="31">
        <f>+F14-G16-G17-G18-G19</f>
        <v>3809.5199999999995</v>
      </c>
      <c r="G21" s="32"/>
    </row>
    <row r="22" spans="2:8" ht="23.25" customHeight="1" x14ac:dyDescent="0.2">
      <c r="B22" s="16"/>
      <c r="C22" s="41"/>
      <c r="D22" s="42"/>
      <c r="E22" s="43"/>
      <c r="F22" s="26"/>
      <c r="G22" s="27"/>
    </row>
    <row r="23" spans="2:8" ht="23.25" customHeight="1" x14ac:dyDescent="0.2">
      <c r="B23" s="18" t="s">
        <v>20</v>
      </c>
      <c r="C23" s="50"/>
      <c r="D23" s="51"/>
      <c r="E23" s="52"/>
      <c r="F23" s="31"/>
      <c r="G23" s="33">
        <f>+IF(AND(2501&lt;F21,F21&lt;4166),(F21*10%)-250,IF(AND(4167&lt;F21,F21&lt;5000),(F21*20%)-666.67,IF(AND(5001&lt;F21,F21&lt;6666),(F21*30%)-1166.67,IF(AND(6667&lt;F21,F21&lt;15000),(F21*34%)-1433.33,IF(15000&lt;F21,(F21*38%)-2033,0)))))</f>
        <v>130.952</v>
      </c>
    </row>
    <row r="24" spans="2:8" ht="23.25" customHeight="1" x14ac:dyDescent="0.2">
      <c r="B24" s="16"/>
      <c r="C24" s="41"/>
      <c r="D24" s="42"/>
      <c r="E24" s="43"/>
      <c r="F24" s="26"/>
      <c r="G24" s="27"/>
    </row>
    <row r="25" spans="2:8" ht="23.25" customHeight="1" x14ac:dyDescent="0.2">
      <c r="B25" s="16" t="s">
        <v>21</v>
      </c>
      <c r="C25" s="41"/>
      <c r="D25" s="42"/>
      <c r="E25" s="43"/>
      <c r="F25" s="26">
        <f>+IF(D6="CELEBATAIRE",0,IF(AND(D6="MARIE",F6=0),30,IF(F6&gt;5,180,30*F6+30)))</f>
        <v>90</v>
      </c>
      <c r="G25" s="27"/>
    </row>
    <row r="26" spans="2:8" ht="23.25" customHeight="1" x14ac:dyDescent="0.2">
      <c r="B26" s="16"/>
      <c r="C26" s="41"/>
      <c r="D26" s="42"/>
      <c r="E26" s="43"/>
      <c r="F26" s="26"/>
      <c r="G26" s="27"/>
    </row>
    <row r="27" spans="2:8" ht="23.25" customHeight="1" x14ac:dyDescent="0.2">
      <c r="B27" s="18" t="s">
        <v>22</v>
      </c>
      <c r="C27" s="50"/>
      <c r="D27" s="51"/>
      <c r="E27" s="52"/>
      <c r="F27" s="31"/>
      <c r="G27" s="33">
        <f>IF(G23&gt;F25,G23-F25,IF(F25&gt;G23,0,G23))</f>
        <v>40.951999999999998</v>
      </c>
    </row>
    <row r="28" spans="2:8" ht="23.25" customHeight="1" x14ac:dyDescent="0.2">
      <c r="B28" s="16"/>
      <c r="C28" s="41"/>
      <c r="D28" s="42"/>
      <c r="E28" s="43"/>
      <c r="F28" s="26"/>
      <c r="G28" s="27"/>
      <c r="H28" s="8"/>
    </row>
    <row r="29" spans="2:8" ht="26.25" customHeight="1" x14ac:dyDescent="0.2">
      <c r="B29" s="71" t="s">
        <v>33</v>
      </c>
      <c r="C29" s="72"/>
      <c r="D29" s="72"/>
      <c r="E29" s="73"/>
      <c r="F29" s="34">
        <f>+F14</f>
        <v>5200</v>
      </c>
      <c r="G29" s="34">
        <f>+G16+G17+G18+G27</f>
        <v>391.43200000000002</v>
      </c>
    </row>
    <row r="30" spans="2:8" ht="24.75" customHeight="1" x14ac:dyDescent="0.2">
      <c r="B30" s="12"/>
      <c r="C30" s="53" t="s">
        <v>23</v>
      </c>
      <c r="D30" s="54"/>
      <c r="E30" s="55"/>
      <c r="F30" s="56">
        <f>+F29-G29</f>
        <v>4808.5680000000002</v>
      </c>
      <c r="G30" s="57"/>
    </row>
    <row r="31" spans="2:8" ht="13.5" customHeight="1" x14ac:dyDescent="0.2">
      <c r="B31" s="1"/>
      <c r="C31" s="1"/>
    </row>
  </sheetData>
  <mergeCells count="10">
    <mergeCell ref="C30:E30"/>
    <mergeCell ref="F30:G30"/>
    <mergeCell ref="B2:G2"/>
    <mergeCell ref="B3:B6"/>
    <mergeCell ref="G3:G6"/>
    <mergeCell ref="B7:B8"/>
    <mergeCell ref="C7:C8"/>
    <mergeCell ref="D7:D8"/>
    <mergeCell ref="E7:G7"/>
    <mergeCell ref="B29:E29"/>
  </mergeCells>
  <dataValidations count="1">
    <dataValidation type="list" allowBlank="1" showInputMessage="1" showErrorMessage="1" sqref="D6" xr:uid="{00000000-0002-0000-0000-000000000000}">
      <formula1>$H$6:$H$7</formula1>
    </dataValidation>
  </dataValidations>
  <pageMargins left="0.25" right="0.25" top="0.75" bottom="0.75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Bulletin de paie</vt:lpstr>
      <vt:lpstr>Bulletin de paie!Zone_d_impression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OneBox.ma</dc:creator>
  <cp:lastModifiedBy>Mohamed SAHBOUNI</cp:lastModifiedBy>
  <dcterms:created xsi:type="dcterms:W3CDTF">2020-06-11T21:01:06Z</dcterms:created>
  <dcterms:modified xsi:type="dcterms:W3CDTF">2022-04-11T16:54:14Z</dcterms:modified>
</cp:coreProperties>
</file>