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OneDrive\Desktop\RICE DATA\"/>
    </mc:Choice>
  </mc:AlternateContent>
  <xr:revisionPtr revIDLastSave="0" documentId="13_ncr:1_{C8CFE898-B07E-4537-93BD-6088391E3C66}" xr6:coauthVersionLast="47" xr6:coauthVersionMax="47" xr10:uidLastSave="{00000000-0000-0000-0000-000000000000}"/>
  <bookViews>
    <workbookView xWindow="-108" yWindow="-108" windowWidth="23256" windowHeight="12720" tabRatio="571" activeTab="1" xr2:uid="{00000000-000D-0000-FFFF-FFFF00000000}"/>
  </bookViews>
  <sheets>
    <sheet name="DATA" sheetId="9" r:id="rId1"/>
    <sheet name="INDEX" sheetId="16" r:id="rId2"/>
    <sheet name="PCC E-11 INVOICE" sheetId="17" r:id="rId3"/>
    <sheet name="PCC G-9 INVOICE" sheetId="18" r:id="rId4"/>
    <sheet name="PCC WESTRIDGE INVOICE" sheetId="19" r:id="rId5"/>
  </sheets>
  <definedNames>
    <definedName name="ExternalData_1" localSheetId="1" hidden="1">INDEX!$A$1:$G$9</definedName>
    <definedName name="ExternalData_1" localSheetId="2" hidden="1">'PCC E-11 INVOICE'!$A$1:$D$9</definedName>
    <definedName name="ExternalData_1" localSheetId="3" hidden="1">'PCC G-9 INVOICE'!$A$1:$D$9</definedName>
    <definedName name="ExternalData_1" localSheetId="4" hidden="1">'PCC WESTRIDGE INVOICE'!$A$1:$D$9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9" l="1"/>
  <c r="H26" i="9"/>
  <c r="H25" i="9"/>
  <c r="H24" i="9"/>
  <c r="H22" i="9"/>
  <c r="H23" i="9" s="1"/>
  <c r="H21" i="9"/>
  <c r="H20" i="9"/>
  <c r="H19" i="9"/>
  <c r="H18" i="9"/>
  <c r="H17" i="9"/>
  <c r="H16" i="9"/>
  <c r="H15" i="9"/>
  <c r="H14" i="9"/>
  <c r="H12" i="9"/>
  <c r="H11" i="9"/>
  <c r="H10" i="9"/>
  <c r="H9" i="9"/>
  <c r="H8" i="9"/>
  <c r="F7" i="9"/>
  <c r="H2" i="9"/>
  <c r="H4" i="9" s="1"/>
  <c r="H3" i="9"/>
  <c r="H5" i="9"/>
  <c r="H7" i="9" s="1"/>
  <c r="H6" i="9"/>
  <c r="H13" i="9"/>
  <c r="D3" i="9" l="1"/>
  <c r="F14" i="9"/>
  <c r="F5" i="9"/>
  <c r="F26" i="9"/>
  <c r="F25" i="9"/>
  <c r="F24" i="9"/>
  <c r="F27" i="9" s="1"/>
  <c r="D26" i="9"/>
  <c r="D25" i="9"/>
  <c r="D27" i="9" s="1"/>
  <c r="D24" i="9"/>
  <c r="F19" i="9" l="1"/>
  <c r="F18" i="9"/>
  <c r="F20" i="9" l="1"/>
  <c r="D6" i="9"/>
  <c r="D17" i="9"/>
  <c r="F6" i="9" l="1"/>
  <c r="F22" i="9"/>
  <c r="D22" i="9"/>
  <c r="D21" i="9"/>
  <c r="D5" i="9"/>
  <c r="D2" i="9"/>
  <c r="D23" i="9" l="1"/>
  <c r="D7" i="9"/>
  <c r="F15" i="9"/>
  <c r="F16" i="9" l="1"/>
  <c r="D19" i="9"/>
  <c r="D18" i="9"/>
  <c r="D20" i="9" l="1"/>
  <c r="D4" i="9"/>
  <c r="F12" i="9" l="1"/>
  <c r="F11" i="9"/>
  <c r="F9" i="9"/>
  <c r="F8" i="9"/>
  <c r="F3" i="9"/>
  <c r="F2" i="9"/>
  <c r="D15" i="9"/>
  <c r="D14" i="9"/>
  <c r="D12" i="9"/>
  <c r="D11" i="9"/>
  <c r="D9" i="9"/>
  <c r="D8" i="9"/>
  <c r="F10" i="9" l="1"/>
  <c r="D10" i="9"/>
  <c r="D13" i="9"/>
  <c r="D16" i="9"/>
  <c r="F13" i="9"/>
  <c r="F4" i="9"/>
  <c r="F21" i="9"/>
  <c r="F2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DFA57-7D1F-42BF-817F-38FF959E7702}" keepAlive="1" name="Query - Index" description="Connection to the 'Index' query in the workbook." type="5" refreshedVersion="8" background="1" saveData="1">
    <dbPr connection="Provider=Microsoft.Mashup.OleDb.1;Data Source=$Workbook$;Location=Index;Extended Properties=&quot;&quot;" command="SELECT * FROM [Index]"/>
  </connection>
  <connection id="2" xr16:uid="{A8DED6EC-56C1-418D-AE32-95F1A28CBD0B}" keepAlive="1" name="Query - PCC E-11 INVOICE" description="Connection to the 'PCC E-11 INVOICE' query in the workbook." type="5" refreshedVersion="8" background="1" saveData="1">
    <dbPr connection="Provider=Microsoft.Mashup.OleDb.1;Data Source=$Workbook$;Location=&quot;PCC E-11 INVOICE&quot;;Extended Properties=&quot;&quot;" command="SELECT * FROM [PCC E-11 INVOICE]"/>
  </connection>
  <connection id="3" xr16:uid="{771EE027-F8FC-4E70-BA6C-D5968B0FF38D}" keepAlive="1" name="Query - PCC G-9 INVOICE" description="Connection to the 'PCC G-9 INVOICE' query in the workbook." type="5" refreshedVersion="8" background="1" saveData="1">
    <dbPr connection="Provider=Microsoft.Mashup.OleDb.1;Data Source=$Workbook$;Location=&quot;PCC G-9 INVOICE&quot;;Extended Properties=&quot;&quot;" command="SELECT * FROM [PCC G-9 INVOICE]"/>
  </connection>
  <connection id="4" xr16:uid="{21D858B7-3EC5-4135-8DF0-3D5E0BDA7151}" keepAlive="1" name="Query - PCC WESTRIDGE INVOICE" description="Connection to the 'PCC WESTRIDGE INVOICE' query in the workbook." type="5" refreshedVersion="8" background="1" saveData="1">
    <dbPr connection="Provider=Microsoft.Mashup.OleDb.1;Data Source=$Workbook$;Location=&quot;PCC WESTRIDGE INVOICE&quot;;Extended Properties=&quot;&quot;" command="SELECT * FROM [PCC WESTRIDGE INVOICE]"/>
  </connection>
</connections>
</file>

<file path=xl/sharedStrings.xml><?xml version="1.0" encoding="utf-8"?>
<sst xmlns="http://schemas.openxmlformats.org/spreadsheetml/2006/main" count="102" uniqueCount="26">
  <si>
    <t>PCC E11</t>
  </si>
  <si>
    <t>PCC G9</t>
  </si>
  <si>
    <t>2KG</t>
  </si>
  <si>
    <t>5KG</t>
  </si>
  <si>
    <t>NOOR RICE</t>
  </si>
  <si>
    <t>RAVI RICE</t>
  </si>
  <si>
    <t>UOM</t>
  </si>
  <si>
    <t>2kg</t>
  </si>
  <si>
    <t>5kg</t>
  </si>
  <si>
    <t>1kg</t>
  </si>
  <si>
    <t>TOTAL:</t>
  </si>
  <si>
    <t>CELLA RICE</t>
  </si>
  <si>
    <t>SUPER BASMATI(NOOR RICE)</t>
  </si>
  <si>
    <t>KAINAT STEAM RICE</t>
  </si>
  <si>
    <t>SHORT GRAIN RICE</t>
  </si>
  <si>
    <t xml:space="preserve">GOLDEN RICE </t>
  </si>
  <si>
    <t>ITEM NAME</t>
  </si>
  <si>
    <t>Column1</t>
  </si>
  <si>
    <t>Column2</t>
  </si>
  <si>
    <t>RATE</t>
  </si>
  <si>
    <t>3kg</t>
  </si>
  <si>
    <t>86 Rice</t>
  </si>
  <si>
    <t>Column 3</t>
  </si>
  <si>
    <t>PCC WESTRIDGE</t>
  </si>
  <si>
    <t>TOTAL AMOUNT</t>
  </si>
  <si>
    <t>TOTAL AMUNT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</si>
</sst>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F0F0F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2" borderId="0" xfId="0" applyFont="1" applyFill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881CDD-1B59-4D46-B1D9-FE3573B677C8}" autoFormatId="16" applyNumberFormats="0" applyBorderFormats="0" applyFontFormats="0" applyPatternFormats="0" applyAlignmentFormats="0" applyWidthHeightFormats="0">
  <queryTableRefresh nextId="8">
    <queryTableFields count="7">
      <queryTableField id="1" name="ITEM NAME" tableColumnId="8"/>
      <queryTableField id="2" name="UOM" tableColumnId="2"/>
      <queryTableField id="3" name="PCC E11" tableColumnId="3"/>
      <queryTableField id="4" name="PCC G9" tableColumnId="4"/>
      <queryTableField id="5" name="PCC WESTRIDGE" tableColumnId="5"/>
      <queryTableField id="6" name="RATE" tableColumnId="6"/>
      <queryTableField id="7" name="TOTAL AMOUN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4AFDCC-68C3-419F-809C-155A29C59EC1}" autoFormatId="16" applyNumberFormats="0" applyBorderFormats="0" applyFontFormats="0" applyPatternFormats="0" applyAlignmentFormats="0" applyWidthHeightFormats="0">
  <queryTableRefresh nextId="5">
    <queryTableFields count="4">
      <queryTableField id="1" name="ITEM NAME" tableColumnId="5"/>
      <queryTableField id="2" name="PCC E11" tableColumnId="2"/>
      <queryTableField id="3" name="RATE" tableColumnId="3"/>
      <queryTableField id="4" name="TOTAL AM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53BA3D6-C094-4FB3-8738-AB7750053666}" autoFormatId="16" applyNumberFormats="0" applyBorderFormats="0" applyFontFormats="0" applyPatternFormats="0" applyAlignmentFormats="0" applyWidthHeightFormats="0">
  <queryTableRefresh nextId="5">
    <queryTableFields count="4">
      <queryTableField id="1" name="ITEM NAME" tableColumnId="5"/>
      <queryTableField id="2" name="PCC G9" tableColumnId="2"/>
      <queryTableField id="3" name="RATE" tableColumnId="3"/>
      <queryTableField id="4" name="TOTAL AM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4C21E6D-CC01-498C-8746-CE5481F4FD99}" autoFormatId="16" applyNumberFormats="0" applyBorderFormats="0" applyFontFormats="0" applyPatternFormats="0" applyAlignmentFormats="0" applyWidthHeightFormats="0">
  <queryTableRefresh nextId="5">
    <queryTableFields count="4">
      <queryTableField id="1" name="ITEM NAME" tableColumnId="5"/>
      <queryTableField id="2" name="PCC WESTRIDGE" tableColumnId="2"/>
      <queryTableField id="3" name="RATE" tableColumnId="3"/>
      <queryTableField id="4" name="TOTAL AMOUNT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7" totalsRowShown="0" headerRowDxfId="20">
  <autoFilter ref="A1:I27" xr:uid="{00000000-0009-0000-0100-000001000000}"/>
  <tableColumns count="9">
    <tableColumn id="1" xr3:uid="{00000000-0010-0000-0000-000001000000}" name="ITEM NAME"/>
    <tableColumn id="2" xr3:uid="{00000000-0010-0000-0000-000002000000}" name="UOM"/>
    <tableColumn id="3" xr3:uid="{00000000-0010-0000-0000-000003000000}" name="Column1"/>
    <tableColumn id="4" xr3:uid="{00000000-0010-0000-0000-000004000000}" name="PCC E11"/>
    <tableColumn id="5" xr3:uid="{00000000-0010-0000-0000-000005000000}" name="Column2"/>
    <tableColumn id="6" xr3:uid="{00000000-0010-0000-0000-000006000000}" name="PCC G9"/>
    <tableColumn id="8" xr3:uid="{EE8FE529-2686-46AE-A4E8-B388889A192C}" name="Column 3"/>
    <tableColumn id="9" xr3:uid="{66C4F9A4-AA57-4266-8E72-9632687786C1}" name="PCC WESTRIDGE" dataDxfId="19">
      <calculatedColumnFormula>Table1[[#This Row],[Column 3]]*5</calculatedColumnFormula>
    </tableColumn>
    <tableColumn id="7" xr3:uid="{00000000-0010-0000-0000-000007000000}" name="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29387-E645-4023-B76C-659DD07C148A}" name="Index" displayName="Index" ref="A1:G9" tableType="queryTable" totalsRowShown="0">
  <autoFilter ref="A1:G9" xr:uid="{D0C29387-E645-4023-B76C-659DD07C148A}"/>
  <tableColumns count="7">
    <tableColumn id="8" xr3:uid="{BE2B7105-B513-4694-95F1-397951E47CFC}" uniqueName="8" name="ITEM NAME" queryTableFieldId="1" dataDxfId="18"/>
    <tableColumn id="2" xr3:uid="{7C33437E-0FDD-44E8-B8F6-CA6A38BF29B5}" uniqueName="2" name="UOM" queryTableFieldId="2" dataDxfId="17"/>
    <tableColumn id="3" xr3:uid="{AB14305F-E1CE-4E6A-8F12-660EE6DC3FDE}" uniqueName="3" name="PCC E11" queryTableFieldId="3" dataDxfId="16"/>
    <tableColumn id="4" xr3:uid="{26D91F88-85B6-44B7-B13C-E892E9B675CA}" uniqueName="4" name="PCC G9" queryTableFieldId="4" dataDxfId="15"/>
    <tableColumn id="5" xr3:uid="{35821897-DF54-4149-A625-0A279F06AFA4}" uniqueName="5" name="PCC WESTRIDGE" queryTableFieldId="5" dataDxfId="14"/>
    <tableColumn id="6" xr3:uid="{89841A0D-E256-4681-8AA8-F4504398BB5B}" uniqueName="6" name="RATE" queryTableFieldId="6" dataDxfId="13"/>
    <tableColumn id="7" xr3:uid="{985A9507-3BE4-4AD8-8346-4BCA6F38E819}" uniqueName="7" name="TOTAL AMOUNT" queryTableFieldId="7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41F54-AC3C-4974-ACD0-7F10DC9F4870}" name="PCC_E_11_INVOICE" displayName="PCC_E_11_INVOICE" ref="A1:D9" tableType="queryTable" totalsRowShown="0">
  <autoFilter ref="A1:D9" xr:uid="{A1841F54-AC3C-4974-ACD0-7F10DC9F4870}"/>
  <tableColumns count="4">
    <tableColumn id="5" xr3:uid="{B1FA49F3-1669-4BF2-BF28-1440B5BD4E31}" uniqueName="5" name="ITEM NAME" queryTableFieldId="1" dataDxfId="11"/>
    <tableColumn id="2" xr3:uid="{E808C067-1486-4E4F-A2EC-CE42864BB99C}" uniqueName="2" name="PCC E11" queryTableFieldId="2" dataDxfId="10"/>
    <tableColumn id="3" xr3:uid="{9C793C2C-6E39-4627-9C93-73C1BF5827CD}" uniqueName="3" name="RATE" queryTableFieldId="3" dataDxfId="9"/>
    <tableColumn id="4" xr3:uid="{73FC7721-0CA8-4D93-8CDA-0845CB629A34}" uniqueName="4" name="TOTAL AMOUNT" queryTableFieldId="4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83792F-CC5E-4549-AFBF-3F5CC43A328D}" name="PCC_G_9_INVOICE" displayName="PCC_G_9_INVOICE" ref="A1:D9" tableType="queryTable" totalsRowShown="0">
  <autoFilter ref="A1:D9" xr:uid="{C283792F-CC5E-4549-AFBF-3F5CC43A328D}"/>
  <tableColumns count="4">
    <tableColumn id="5" xr3:uid="{F084F4F8-1F8A-442D-A718-A9F179EB5711}" uniqueName="5" name="ITEM NAME" queryTableFieldId="1" dataDxfId="7"/>
    <tableColumn id="2" xr3:uid="{C4F0B896-3B6B-40C2-81C7-DEB95F091EFE}" uniqueName="2" name="PCC G9" queryTableFieldId="2" dataDxfId="6"/>
    <tableColumn id="3" xr3:uid="{94FFEB1B-5D76-41E8-8982-1D5F0C8C06C4}" uniqueName="3" name="RATE" queryTableFieldId="3" dataDxfId="5"/>
    <tableColumn id="4" xr3:uid="{4293B191-6561-405E-891A-DC7BFB06CB06}" uniqueName="4" name="TOTAL AMUNT" queryTableFieldId="4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6F675F-685D-415E-872E-C13D8C37B12C}" name="PCC_WESTRIDGE_INVOICE" displayName="PCC_WESTRIDGE_INVOICE" ref="A1:D9" tableType="queryTable" totalsRowShown="0">
  <autoFilter ref="A1:D9" xr:uid="{D86F675F-685D-415E-872E-C13D8C37B12C}"/>
  <tableColumns count="4">
    <tableColumn id="5" xr3:uid="{BA39067F-56A6-4E11-99B4-BA1CB3ACEF04}" uniqueName="5" name="ITEM NAME" queryTableFieldId="1" dataDxfId="3"/>
    <tableColumn id="2" xr3:uid="{472E0305-4120-4A8A-83F6-94B760FC4D76}" uniqueName="2" name="PCC WESTRIDGE" queryTableFieldId="2" dataDxfId="2"/>
    <tableColumn id="3" xr3:uid="{62A785D0-276A-422C-B2B0-4B060C6E391F}" uniqueName="3" name="RATE" queryTableFieldId="3" dataDxfId="1"/>
    <tableColumn id="4" xr3:uid="{DFE5FB65-7702-484B-8F8B-3466547B9BAF}" uniqueName="4" name="TOTAL AMOUNT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zoomScale="115" zoomScaleNormal="115" workbookViewId="0">
      <selection activeCell="G18" sqref="G18"/>
    </sheetView>
  </sheetViews>
  <sheetFormatPr defaultRowHeight="14.4" x14ac:dyDescent="0.3"/>
  <cols>
    <col min="1" max="1" width="30" bestFit="1" customWidth="1"/>
    <col min="2" max="7" width="9.6640625" customWidth="1"/>
    <col min="8" max="8" width="17" bestFit="1" customWidth="1"/>
    <col min="9" max="11" width="9.6640625" customWidth="1"/>
    <col min="12" max="12" width="10.6640625" bestFit="1" customWidth="1"/>
  </cols>
  <sheetData>
    <row r="1" spans="1:12" x14ac:dyDescent="0.3">
      <c r="A1" s="1" t="s">
        <v>16</v>
      </c>
      <c r="B1" s="1" t="s">
        <v>6</v>
      </c>
      <c r="C1" s="1" t="s">
        <v>17</v>
      </c>
      <c r="D1" s="1" t="s">
        <v>0</v>
      </c>
      <c r="E1" s="1" t="s">
        <v>18</v>
      </c>
      <c r="F1" s="1" t="s">
        <v>1</v>
      </c>
      <c r="G1" s="1" t="s">
        <v>22</v>
      </c>
      <c r="H1" s="1" t="s">
        <v>23</v>
      </c>
      <c r="I1" s="1" t="s">
        <v>19</v>
      </c>
    </row>
    <row r="2" spans="1:12" x14ac:dyDescent="0.3">
      <c r="A2" s="4"/>
      <c r="B2" t="s">
        <v>2</v>
      </c>
      <c r="C2">
        <v>450</v>
      </c>
      <c r="D2">
        <f>C2*2</f>
        <v>900</v>
      </c>
      <c r="F2">
        <f>E2*2</f>
        <v>0</v>
      </c>
      <c r="G2">
        <v>74</v>
      </c>
      <c r="H2">
        <f>Table1[[#This Row],[Column 3]]*5</f>
        <v>370</v>
      </c>
    </row>
    <row r="3" spans="1:12" x14ac:dyDescent="0.3">
      <c r="A3" s="4"/>
      <c r="B3" t="s">
        <v>3</v>
      </c>
      <c r="C3">
        <v>865</v>
      </c>
      <c r="D3">
        <f>C3*5</f>
        <v>4325</v>
      </c>
      <c r="E3">
        <v>957</v>
      </c>
      <c r="F3">
        <f>E3*5</f>
        <v>4785</v>
      </c>
      <c r="H3">
        <f>Table1[[#This Row],[Column 3]]*5</f>
        <v>0</v>
      </c>
    </row>
    <row r="4" spans="1:12" x14ac:dyDescent="0.3">
      <c r="A4" s="4" t="s">
        <v>5</v>
      </c>
      <c r="B4" s="5" t="s">
        <v>10</v>
      </c>
      <c r="C4" s="5"/>
      <c r="D4" s="5">
        <f>SUM(D2:D3)</f>
        <v>5225</v>
      </c>
      <c r="E4" s="5"/>
      <c r="F4" s="5">
        <f>F3+F2</f>
        <v>4785</v>
      </c>
      <c r="G4" s="5"/>
      <c r="H4" s="5">
        <f>SUBTOTAL(109,H2:H3)</f>
        <v>370</v>
      </c>
      <c r="I4" s="5">
        <v>300</v>
      </c>
    </row>
    <row r="5" spans="1:12" x14ac:dyDescent="0.3">
      <c r="B5" t="s">
        <v>2</v>
      </c>
      <c r="D5">
        <f>C5*2</f>
        <v>0</v>
      </c>
      <c r="E5">
        <v>253</v>
      </c>
      <c r="F5">
        <f>E5*2</f>
        <v>506</v>
      </c>
      <c r="G5">
        <v>47</v>
      </c>
      <c r="H5">
        <f>Table1[[#This Row],[Column 3]]*5</f>
        <v>235</v>
      </c>
    </row>
    <row r="6" spans="1:12" x14ac:dyDescent="0.3">
      <c r="A6" s="2"/>
      <c r="B6" t="s">
        <v>3</v>
      </c>
      <c r="D6">
        <f>C6*5</f>
        <v>0</v>
      </c>
      <c r="E6">
        <v>400</v>
      </c>
      <c r="F6">
        <f>E6*5</f>
        <v>2000</v>
      </c>
      <c r="H6">
        <f>Table1[[#This Row],[Column 3]]*5</f>
        <v>0</v>
      </c>
    </row>
    <row r="7" spans="1:12" x14ac:dyDescent="0.3">
      <c r="A7" s="4" t="s">
        <v>4</v>
      </c>
      <c r="B7" t="s">
        <v>10</v>
      </c>
      <c r="D7">
        <f>D6+D5</f>
        <v>0</v>
      </c>
      <c r="F7">
        <f>F6+F5</f>
        <v>2506</v>
      </c>
      <c r="H7">
        <f>H6+H5</f>
        <v>235</v>
      </c>
      <c r="I7">
        <v>326</v>
      </c>
      <c r="L7" s="3"/>
    </row>
    <row r="8" spans="1:12" x14ac:dyDescent="0.3">
      <c r="B8" t="s">
        <v>2</v>
      </c>
      <c r="C8">
        <v>877</v>
      </c>
      <c r="D8">
        <f>C8*2</f>
        <v>1754</v>
      </c>
      <c r="E8">
        <v>150</v>
      </c>
      <c r="F8">
        <f>E8*2</f>
        <v>300</v>
      </c>
      <c r="H8">
        <f>Table1[[#This Row],[Column 3]]*2</f>
        <v>0</v>
      </c>
    </row>
    <row r="9" spans="1:12" x14ac:dyDescent="0.3">
      <c r="B9" t="s">
        <v>3</v>
      </c>
      <c r="C9">
        <v>502</v>
      </c>
      <c r="D9">
        <f>C9*5</f>
        <v>2510</v>
      </c>
      <c r="F9">
        <f>E9*5</f>
        <v>0</v>
      </c>
      <c r="H9">
        <f>Table1[[#This Row],[Column 3]]*5</f>
        <v>0</v>
      </c>
    </row>
    <row r="10" spans="1:12" x14ac:dyDescent="0.3">
      <c r="A10" t="s">
        <v>12</v>
      </c>
      <c r="B10" s="5" t="s">
        <v>10</v>
      </c>
      <c r="C10" s="5"/>
      <c r="D10" s="5">
        <f>D9+D8</f>
        <v>4264</v>
      </c>
      <c r="E10" s="5"/>
      <c r="F10" s="5">
        <f>F9+F8</f>
        <v>300</v>
      </c>
      <c r="G10" s="5"/>
      <c r="H10" s="5">
        <f>H9+H8</f>
        <v>0</v>
      </c>
      <c r="I10" s="5">
        <v>326</v>
      </c>
    </row>
    <row r="11" spans="1:12" x14ac:dyDescent="0.3">
      <c r="B11" t="s">
        <v>7</v>
      </c>
      <c r="C11">
        <v>590</v>
      </c>
      <c r="D11">
        <f>C11*2</f>
        <v>1180</v>
      </c>
      <c r="E11">
        <v>125</v>
      </c>
      <c r="F11">
        <f>E11*2</f>
        <v>250</v>
      </c>
      <c r="H11">
        <f>Table1[[#This Row],[Column 3]]*2</f>
        <v>0</v>
      </c>
    </row>
    <row r="12" spans="1:12" x14ac:dyDescent="0.3">
      <c r="B12" t="s">
        <v>8</v>
      </c>
      <c r="C12">
        <v>345</v>
      </c>
      <c r="D12">
        <f>C12*5</f>
        <v>1725</v>
      </c>
      <c r="F12">
        <f>E12*5</f>
        <v>0</v>
      </c>
      <c r="G12">
        <v>74</v>
      </c>
      <c r="H12">
        <f>Table1[[#This Row],[Column 3]]*5</f>
        <v>370</v>
      </c>
    </row>
    <row r="13" spans="1:12" x14ac:dyDescent="0.3">
      <c r="A13" s="4" t="s">
        <v>11</v>
      </c>
      <c r="B13" s="5" t="s">
        <v>10</v>
      </c>
      <c r="C13" s="5"/>
      <c r="D13" s="5">
        <f>D12+D11</f>
        <v>2905</v>
      </c>
      <c r="E13" s="5"/>
      <c r="F13" s="5">
        <f>F12+F11</f>
        <v>250</v>
      </c>
      <c r="G13" s="5"/>
      <c r="H13" s="5">
        <f>Table1[[#This Row],[Column 3]]*5</f>
        <v>0</v>
      </c>
      <c r="I13" s="5">
        <v>316</v>
      </c>
    </row>
    <row r="14" spans="1:12" x14ac:dyDescent="0.3">
      <c r="B14" t="s">
        <v>7</v>
      </c>
      <c r="C14">
        <v>999</v>
      </c>
      <c r="D14">
        <f>C14*2</f>
        <v>1998</v>
      </c>
      <c r="E14">
        <v>625</v>
      </c>
      <c r="F14">
        <f>E14*2</f>
        <v>1250</v>
      </c>
      <c r="H14">
        <f>Table1[[#This Row],[Column 3]]*2</f>
        <v>0</v>
      </c>
    </row>
    <row r="15" spans="1:12" x14ac:dyDescent="0.3">
      <c r="B15" t="s">
        <v>8</v>
      </c>
      <c r="C15">
        <v>652</v>
      </c>
      <c r="D15">
        <f>C15*5</f>
        <v>3260</v>
      </c>
      <c r="E15">
        <v>191</v>
      </c>
      <c r="F15">
        <f>E15*5</f>
        <v>955</v>
      </c>
      <c r="H15">
        <f>Table1[[#This Row],[Column 3]]*5</f>
        <v>0</v>
      </c>
    </row>
    <row r="16" spans="1:12" x14ac:dyDescent="0.3">
      <c r="A16" s="4" t="s">
        <v>13</v>
      </c>
      <c r="B16" s="5" t="s">
        <v>10</v>
      </c>
      <c r="C16" s="5"/>
      <c r="D16" s="5">
        <f>D15+D14</f>
        <v>5258</v>
      </c>
      <c r="E16" s="5"/>
      <c r="F16" s="5">
        <f>F15+F14</f>
        <v>2205</v>
      </c>
      <c r="G16" s="5"/>
      <c r="H16" s="5">
        <f>H15+H14</f>
        <v>0</v>
      </c>
      <c r="I16" s="5">
        <v>334</v>
      </c>
    </row>
    <row r="17" spans="1:9" x14ac:dyDescent="0.3">
      <c r="B17" t="s">
        <v>9</v>
      </c>
      <c r="D17">
        <f>C17</f>
        <v>0</v>
      </c>
      <c r="H17">
        <f>Table1[[#This Row],[Column 3]]*1</f>
        <v>0</v>
      </c>
    </row>
    <row r="18" spans="1:9" x14ac:dyDescent="0.3">
      <c r="B18" t="s">
        <v>7</v>
      </c>
      <c r="C18">
        <v>425</v>
      </c>
      <c r="D18">
        <f>C18*2</f>
        <v>850</v>
      </c>
      <c r="E18">
        <v>625</v>
      </c>
      <c r="F18">
        <f>E18*2</f>
        <v>1250</v>
      </c>
      <c r="G18">
        <v>25</v>
      </c>
      <c r="H18">
        <f>Table1[[#This Row],[Column 3]]*2</f>
        <v>50</v>
      </c>
    </row>
    <row r="19" spans="1:9" x14ac:dyDescent="0.3">
      <c r="B19" t="s">
        <v>8</v>
      </c>
      <c r="C19">
        <v>320</v>
      </c>
      <c r="D19">
        <f>C19*5</f>
        <v>1600</v>
      </c>
      <c r="E19">
        <v>300</v>
      </c>
      <c r="F19">
        <f>E19*5</f>
        <v>1500</v>
      </c>
      <c r="H19">
        <f>Table1[[#This Row],[Column 3]]*5</f>
        <v>0</v>
      </c>
    </row>
    <row r="20" spans="1:9" x14ac:dyDescent="0.3">
      <c r="A20" s="4" t="s">
        <v>14</v>
      </c>
      <c r="B20" s="5" t="s">
        <v>10</v>
      </c>
      <c r="C20" s="5"/>
      <c r="D20" s="5">
        <f>D19+D18+D17</f>
        <v>2450</v>
      </c>
      <c r="E20" s="5"/>
      <c r="F20" s="5">
        <f>F19+F18+F17</f>
        <v>2750</v>
      </c>
      <c r="G20" s="5"/>
      <c r="H20" s="5">
        <f>H19+H18+H17</f>
        <v>50</v>
      </c>
      <c r="I20" s="5">
        <v>215</v>
      </c>
    </row>
    <row r="21" spans="1:9" x14ac:dyDescent="0.3">
      <c r="B21" t="s">
        <v>7</v>
      </c>
      <c r="D21">
        <f>C21*2</f>
        <v>0</v>
      </c>
      <c r="E21">
        <v>248</v>
      </c>
      <c r="F21">
        <f>E21*2</f>
        <v>496</v>
      </c>
      <c r="H21">
        <f>Table1[[#This Row],[Column 3]]*2</f>
        <v>0</v>
      </c>
    </row>
    <row r="22" spans="1:9" x14ac:dyDescent="0.3">
      <c r="B22" t="s">
        <v>8</v>
      </c>
      <c r="D22">
        <f>C22*5</f>
        <v>0</v>
      </c>
      <c r="F22">
        <f>E22*5</f>
        <v>0</v>
      </c>
      <c r="G22">
        <v>525</v>
      </c>
      <c r="H22">
        <f>Table1[[#This Row],[Column 3]]*5</f>
        <v>2625</v>
      </c>
    </row>
    <row r="23" spans="1:9" x14ac:dyDescent="0.3">
      <c r="A23" s="1" t="s">
        <v>15</v>
      </c>
      <c r="B23" s="5" t="s">
        <v>10</v>
      </c>
      <c r="C23" s="5"/>
      <c r="D23" s="5">
        <f>D22+D21</f>
        <v>0</v>
      </c>
      <c r="E23" s="5"/>
      <c r="F23" s="5">
        <f>F22+F21</f>
        <v>496</v>
      </c>
      <c r="G23" s="5"/>
      <c r="H23" s="5">
        <f>H22+H21</f>
        <v>2625</v>
      </c>
      <c r="I23" s="5">
        <v>313</v>
      </c>
    </row>
    <row r="24" spans="1:9" x14ac:dyDescent="0.3">
      <c r="B24" t="s">
        <v>9</v>
      </c>
      <c r="D24">
        <f>Table1[[#This Row],[Column1]]*1</f>
        <v>0</v>
      </c>
      <c r="F24">
        <f>Table1[[#This Row],[Column2]]*1</f>
        <v>0</v>
      </c>
      <c r="H24">
        <f>Table1[[#This Row],[Column 3]]*1</f>
        <v>0</v>
      </c>
    </row>
    <row r="25" spans="1:9" x14ac:dyDescent="0.3">
      <c r="B25" t="s">
        <v>7</v>
      </c>
      <c r="D25">
        <f>Table1[[#This Row],[Column1]]*2</f>
        <v>0</v>
      </c>
      <c r="F25">
        <f>Table1[[#This Row],[Column2]]*2</f>
        <v>0</v>
      </c>
      <c r="H25">
        <f>Table1[[#This Row],[Column 3]]*2</f>
        <v>0</v>
      </c>
    </row>
    <row r="26" spans="1:9" x14ac:dyDescent="0.3">
      <c r="B26" t="s">
        <v>20</v>
      </c>
      <c r="D26">
        <f>Table1[[#This Row],[Column1]]*3</f>
        <v>0</v>
      </c>
      <c r="F26">
        <f>Table1[[#This Row],[Column2]]*3</f>
        <v>0</v>
      </c>
      <c r="H26">
        <f>Table1[[#This Row],[Column 3]]*3</f>
        <v>0</v>
      </c>
    </row>
    <row r="27" spans="1:9" x14ac:dyDescent="0.3">
      <c r="A27" s="1" t="s">
        <v>21</v>
      </c>
      <c r="B27" s="5" t="s">
        <v>10</v>
      </c>
      <c r="C27" s="5"/>
      <c r="D27" s="5">
        <f>SUBTOTAL(109,D24:D26)</f>
        <v>0</v>
      </c>
      <c r="E27" s="5"/>
      <c r="F27" s="5">
        <f>SUBTOTAL(109,F24:F26)</f>
        <v>0</v>
      </c>
      <c r="G27" s="5"/>
      <c r="H27" s="5">
        <f>H26+H25+H24</f>
        <v>0</v>
      </c>
      <c r="I27" s="5"/>
    </row>
  </sheetData>
  <phoneticPr fontId="4" type="noConversion"/>
  <pageMargins left="0.7" right="0.7" top="0.75" bottom="0.75" header="0.3" footer="0.3"/>
  <pageSetup orientation="portrait" r:id="rId1"/>
  <ignoredErrors>
    <ignoredError sqref="H4:H2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B1F-2DF7-47B3-A98D-20DB15054399}">
  <dimension ref="A1:G9"/>
  <sheetViews>
    <sheetView showGridLines="0" tabSelected="1" zoomScale="145" zoomScaleNormal="145" workbookViewId="0">
      <selection activeCell="B8" sqref="B8"/>
    </sheetView>
  </sheetViews>
  <sheetFormatPr defaultRowHeight="14.4" x14ac:dyDescent="0.3"/>
  <cols>
    <col min="1" max="1" width="25.44140625" bestFit="1" customWidth="1"/>
    <col min="2" max="2" width="7.6640625" bestFit="1" customWidth="1"/>
    <col min="3" max="3" width="10" bestFit="1" customWidth="1"/>
    <col min="4" max="4" width="9.21875" bestFit="1" customWidth="1"/>
    <col min="5" max="5" width="17" bestFit="1" customWidth="1"/>
    <col min="6" max="6" width="7.5546875" bestFit="1" customWidth="1"/>
    <col min="7" max="7" width="17.21875" bestFit="1" customWidth="1"/>
  </cols>
  <sheetData>
    <row r="1" spans="1:7" x14ac:dyDescent="0.3">
      <c r="A1" t="s">
        <v>16</v>
      </c>
      <c r="B1" t="s">
        <v>6</v>
      </c>
      <c r="C1" t="s">
        <v>0</v>
      </c>
      <c r="D1" t="s">
        <v>1</v>
      </c>
      <c r="E1" t="s">
        <v>23</v>
      </c>
      <c r="F1" t="s">
        <v>19</v>
      </c>
      <c r="G1" t="s">
        <v>24</v>
      </c>
    </row>
    <row r="2" spans="1:7" x14ac:dyDescent="0.3">
      <c r="A2" t="s">
        <v>5</v>
      </c>
      <c r="B2" t="s">
        <v>10</v>
      </c>
      <c r="C2">
        <v>5225</v>
      </c>
      <c r="D2">
        <v>4785</v>
      </c>
      <c r="E2">
        <v>370</v>
      </c>
      <c r="F2">
        <v>300</v>
      </c>
      <c r="G2">
        <v>3114000</v>
      </c>
    </row>
    <row r="3" spans="1:7" x14ac:dyDescent="0.3">
      <c r="A3" t="s">
        <v>4</v>
      </c>
      <c r="B3" t="s">
        <v>10</v>
      </c>
      <c r="C3">
        <v>0</v>
      </c>
      <c r="D3">
        <v>2506</v>
      </c>
      <c r="E3">
        <v>235</v>
      </c>
      <c r="F3">
        <v>326</v>
      </c>
      <c r="G3">
        <v>893566</v>
      </c>
    </row>
    <row r="4" spans="1:7" x14ac:dyDescent="0.3">
      <c r="A4" t="s">
        <v>12</v>
      </c>
      <c r="B4" t="s">
        <v>10</v>
      </c>
      <c r="C4">
        <v>4264</v>
      </c>
      <c r="D4">
        <v>300</v>
      </c>
      <c r="E4">
        <v>0</v>
      </c>
      <c r="F4">
        <v>326</v>
      </c>
      <c r="G4">
        <v>1487864</v>
      </c>
    </row>
    <row r="5" spans="1:7" x14ac:dyDescent="0.3">
      <c r="A5" t="s">
        <v>11</v>
      </c>
      <c r="B5" t="s">
        <v>10</v>
      </c>
      <c r="C5">
        <v>2905</v>
      </c>
      <c r="D5">
        <v>250</v>
      </c>
      <c r="E5">
        <v>0</v>
      </c>
      <c r="F5">
        <v>316</v>
      </c>
      <c r="G5">
        <v>996980</v>
      </c>
    </row>
    <row r="6" spans="1:7" x14ac:dyDescent="0.3">
      <c r="A6" t="s">
        <v>13</v>
      </c>
      <c r="B6" t="s">
        <v>10</v>
      </c>
      <c r="C6">
        <v>5258</v>
      </c>
      <c r="D6">
        <v>2205</v>
      </c>
      <c r="E6">
        <v>0</v>
      </c>
      <c r="F6">
        <v>334</v>
      </c>
      <c r="G6">
        <v>2492642</v>
      </c>
    </row>
    <row r="7" spans="1:7" x14ac:dyDescent="0.3">
      <c r="A7" t="s">
        <v>14</v>
      </c>
      <c r="B7" t="s">
        <v>10</v>
      </c>
      <c r="C7">
        <v>2450</v>
      </c>
      <c r="D7">
        <v>2750</v>
      </c>
      <c r="E7">
        <v>50</v>
      </c>
      <c r="F7">
        <v>215</v>
      </c>
      <c r="G7">
        <v>1128750</v>
      </c>
    </row>
    <row r="8" spans="1:7" x14ac:dyDescent="0.3">
      <c r="A8" t="s">
        <v>15</v>
      </c>
      <c r="B8" t="s">
        <v>10</v>
      </c>
      <c r="C8">
        <v>0</v>
      </c>
      <c r="D8">
        <v>496</v>
      </c>
      <c r="E8">
        <v>2625</v>
      </c>
      <c r="F8">
        <v>313</v>
      </c>
      <c r="G8">
        <v>976873</v>
      </c>
    </row>
    <row r="9" spans="1:7" x14ac:dyDescent="0.3">
      <c r="A9" t="s">
        <v>21</v>
      </c>
      <c r="B9" t="s">
        <v>10</v>
      </c>
      <c r="C9">
        <v>0</v>
      </c>
      <c r="D9">
        <v>0</v>
      </c>
      <c r="E9">
        <v>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58A8-2F3F-4B23-8294-F99245F7D923}">
  <dimension ref="A1:D9"/>
  <sheetViews>
    <sheetView showGridLines="0" zoomScale="190" zoomScaleNormal="190" workbookViewId="0">
      <selection sqref="A1:D9"/>
    </sheetView>
  </sheetViews>
  <sheetFormatPr defaultRowHeight="14.4" x14ac:dyDescent="0.3"/>
  <cols>
    <col min="1" max="1" width="25.109375" bestFit="1" customWidth="1"/>
    <col min="2" max="2" width="10" bestFit="1" customWidth="1"/>
    <col min="3" max="3" width="7.5546875" bestFit="1" customWidth="1"/>
    <col min="4" max="4" width="17.21875" bestFit="1" customWidth="1"/>
  </cols>
  <sheetData>
    <row r="1" spans="1:4" x14ac:dyDescent="0.3">
      <c r="A1" t="s">
        <v>16</v>
      </c>
      <c r="B1" t="s">
        <v>0</v>
      </c>
      <c r="C1" t="s">
        <v>19</v>
      </c>
      <c r="D1" t="s">
        <v>24</v>
      </c>
    </row>
    <row r="2" spans="1:4" x14ac:dyDescent="0.3">
      <c r="A2" t="s">
        <v>5</v>
      </c>
      <c r="B2">
        <v>5225</v>
      </c>
      <c r="C2">
        <v>300</v>
      </c>
      <c r="D2">
        <v>1567500</v>
      </c>
    </row>
    <row r="3" spans="1:4" x14ac:dyDescent="0.3">
      <c r="A3" t="s">
        <v>4</v>
      </c>
      <c r="B3">
        <v>0</v>
      </c>
      <c r="C3">
        <v>326</v>
      </c>
      <c r="D3">
        <v>0</v>
      </c>
    </row>
    <row r="4" spans="1:4" x14ac:dyDescent="0.3">
      <c r="A4" t="s">
        <v>12</v>
      </c>
      <c r="B4">
        <v>4264</v>
      </c>
      <c r="C4">
        <v>326</v>
      </c>
      <c r="D4">
        <v>1390064</v>
      </c>
    </row>
    <row r="5" spans="1:4" x14ac:dyDescent="0.3">
      <c r="A5" t="s">
        <v>11</v>
      </c>
      <c r="B5">
        <v>2905</v>
      </c>
      <c r="C5">
        <v>316</v>
      </c>
      <c r="D5">
        <v>917980</v>
      </c>
    </row>
    <row r="6" spans="1:4" x14ac:dyDescent="0.3">
      <c r="A6" t="s">
        <v>13</v>
      </c>
      <c r="B6">
        <v>5258</v>
      </c>
      <c r="C6">
        <v>334</v>
      </c>
      <c r="D6">
        <v>1756172</v>
      </c>
    </row>
    <row r="7" spans="1:4" x14ac:dyDescent="0.3">
      <c r="A7" t="s">
        <v>14</v>
      </c>
      <c r="B7">
        <v>2450</v>
      </c>
      <c r="C7">
        <v>215</v>
      </c>
      <c r="D7">
        <v>526750</v>
      </c>
    </row>
    <row r="8" spans="1:4" x14ac:dyDescent="0.3">
      <c r="A8" t="s">
        <v>15</v>
      </c>
      <c r="B8">
        <v>0</v>
      </c>
      <c r="C8">
        <v>313</v>
      </c>
      <c r="D8">
        <v>0</v>
      </c>
    </row>
    <row r="9" spans="1:4" x14ac:dyDescent="0.3">
      <c r="A9" t="s">
        <v>21</v>
      </c>
      <c r="B9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3679-78A8-4C81-84BE-74790D6668AB}">
  <dimension ref="A1:D9"/>
  <sheetViews>
    <sheetView showGridLines="0" zoomScale="205" zoomScaleNormal="205" workbookViewId="0">
      <selection sqref="A1:D9"/>
    </sheetView>
  </sheetViews>
  <sheetFormatPr defaultRowHeight="14.4" x14ac:dyDescent="0.3"/>
  <cols>
    <col min="1" max="1" width="25.44140625" bestFit="1" customWidth="1"/>
    <col min="2" max="2" width="9.21875" bestFit="1" customWidth="1"/>
    <col min="3" max="3" width="7.5546875" bestFit="1" customWidth="1"/>
    <col min="4" max="4" width="15.88671875" bestFit="1" customWidth="1"/>
  </cols>
  <sheetData>
    <row r="1" spans="1:4" x14ac:dyDescent="0.3">
      <c r="A1" t="s">
        <v>16</v>
      </c>
      <c r="B1" t="s">
        <v>1</v>
      </c>
      <c r="C1" t="s">
        <v>19</v>
      </c>
      <c r="D1" t="s">
        <v>25</v>
      </c>
    </row>
    <row r="2" spans="1:4" x14ac:dyDescent="0.3">
      <c r="A2" t="s">
        <v>5</v>
      </c>
      <c r="B2">
        <v>4785</v>
      </c>
      <c r="C2">
        <v>300</v>
      </c>
      <c r="D2">
        <v>1435500</v>
      </c>
    </row>
    <row r="3" spans="1:4" x14ac:dyDescent="0.3">
      <c r="A3" t="s">
        <v>4</v>
      </c>
      <c r="B3">
        <v>2506</v>
      </c>
      <c r="C3">
        <v>326</v>
      </c>
      <c r="D3">
        <v>816956</v>
      </c>
    </row>
    <row r="4" spans="1:4" x14ac:dyDescent="0.3">
      <c r="A4" t="s">
        <v>12</v>
      </c>
      <c r="B4">
        <v>300</v>
      </c>
      <c r="C4">
        <v>326</v>
      </c>
      <c r="D4">
        <v>97800</v>
      </c>
    </row>
    <row r="5" spans="1:4" x14ac:dyDescent="0.3">
      <c r="A5" t="s">
        <v>11</v>
      </c>
      <c r="B5">
        <v>250</v>
      </c>
      <c r="C5">
        <v>316</v>
      </c>
      <c r="D5">
        <v>79000</v>
      </c>
    </row>
    <row r="6" spans="1:4" x14ac:dyDescent="0.3">
      <c r="A6" t="s">
        <v>13</v>
      </c>
      <c r="B6">
        <v>2205</v>
      </c>
      <c r="C6">
        <v>334</v>
      </c>
      <c r="D6">
        <v>736470</v>
      </c>
    </row>
    <row r="7" spans="1:4" x14ac:dyDescent="0.3">
      <c r="A7" t="s">
        <v>14</v>
      </c>
      <c r="B7">
        <v>2750</v>
      </c>
      <c r="C7">
        <v>215</v>
      </c>
      <c r="D7">
        <v>591250</v>
      </c>
    </row>
    <row r="8" spans="1:4" x14ac:dyDescent="0.3">
      <c r="A8" t="s">
        <v>15</v>
      </c>
      <c r="B8">
        <v>496</v>
      </c>
      <c r="C8">
        <v>313</v>
      </c>
      <c r="D8">
        <v>155248</v>
      </c>
    </row>
    <row r="9" spans="1:4" x14ac:dyDescent="0.3">
      <c r="A9" t="s">
        <v>21</v>
      </c>
      <c r="B9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5A29-DD5D-46A7-AEFF-C9CE489E5325}">
  <dimension ref="A1:D9"/>
  <sheetViews>
    <sheetView showGridLines="0" zoomScale="190" zoomScaleNormal="190" workbookViewId="0">
      <selection activeCell="E11" sqref="E11"/>
    </sheetView>
  </sheetViews>
  <sheetFormatPr defaultRowHeight="14.4" x14ac:dyDescent="0.3"/>
  <cols>
    <col min="1" max="1" width="25.109375" bestFit="1" customWidth="1"/>
    <col min="2" max="2" width="17" bestFit="1" customWidth="1"/>
    <col min="3" max="3" width="7.5546875" bestFit="1" customWidth="1"/>
    <col min="4" max="4" width="17.21875" bestFit="1" customWidth="1"/>
  </cols>
  <sheetData>
    <row r="1" spans="1:4" x14ac:dyDescent="0.3">
      <c r="A1" t="s">
        <v>16</v>
      </c>
      <c r="B1" t="s">
        <v>23</v>
      </c>
      <c r="C1" t="s">
        <v>19</v>
      </c>
      <c r="D1" t="s">
        <v>24</v>
      </c>
    </row>
    <row r="2" spans="1:4" x14ac:dyDescent="0.3">
      <c r="A2" t="s">
        <v>5</v>
      </c>
      <c r="B2">
        <v>370</v>
      </c>
      <c r="C2">
        <v>300</v>
      </c>
      <c r="D2">
        <v>111000</v>
      </c>
    </row>
    <row r="3" spans="1:4" x14ac:dyDescent="0.3">
      <c r="A3" t="s">
        <v>4</v>
      </c>
      <c r="B3">
        <v>235</v>
      </c>
      <c r="C3">
        <v>326</v>
      </c>
      <c r="D3">
        <v>76610</v>
      </c>
    </row>
    <row r="4" spans="1:4" x14ac:dyDescent="0.3">
      <c r="A4" t="s">
        <v>12</v>
      </c>
      <c r="B4">
        <v>0</v>
      </c>
      <c r="C4">
        <v>326</v>
      </c>
      <c r="D4">
        <v>0</v>
      </c>
    </row>
    <row r="5" spans="1:4" x14ac:dyDescent="0.3">
      <c r="A5" t="s">
        <v>11</v>
      </c>
      <c r="B5">
        <v>0</v>
      </c>
      <c r="C5">
        <v>316</v>
      </c>
      <c r="D5">
        <v>0</v>
      </c>
    </row>
    <row r="6" spans="1:4" x14ac:dyDescent="0.3">
      <c r="A6" t="s">
        <v>13</v>
      </c>
      <c r="B6">
        <v>0</v>
      </c>
      <c r="C6">
        <v>334</v>
      </c>
      <c r="D6">
        <v>0</v>
      </c>
    </row>
    <row r="7" spans="1:4" x14ac:dyDescent="0.3">
      <c r="A7" t="s">
        <v>14</v>
      </c>
      <c r="B7">
        <v>50</v>
      </c>
      <c r="C7">
        <v>215</v>
      </c>
      <c r="D7">
        <v>10750</v>
      </c>
    </row>
    <row r="8" spans="1:4" x14ac:dyDescent="0.3">
      <c r="A8" t="s">
        <v>15</v>
      </c>
      <c r="B8">
        <v>2625</v>
      </c>
      <c r="C8">
        <v>313</v>
      </c>
      <c r="D8">
        <v>821625</v>
      </c>
    </row>
    <row r="9" spans="1:4" x14ac:dyDescent="0.3">
      <c r="A9" t="s">
        <v>21</v>
      </c>
      <c r="B9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8 e 3 c 4 6 - 6 5 4 b - 4 4 1 3 - a e 6 5 - 8 6 4 1 b 9 9 a e a 8 6 "   x m l n s = " h t t p : / / s c h e m a s . m i c r o s o f t . c o m / D a t a M a s h u p " > A A A A A L o E A A B Q S w M E F A A C A A g A 8 m E L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J h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Y Q t b d U G R y L M B A A B n C w A A E w A c A E Z v c m 1 1 b G F z L 1 N l Y 3 R p b 2 4 x L m 0 g o h g A K K A U A A A A A A A A A A A A A A A A A A A A A A A A A A A A 7 Z b B a o N A E I b v g b z D Y C 7 a m o B t K Y Q 2 B b E 2 C E 1 S k k 1 z E A 9 G t 0 2 I 7 h Z d 2 5 S Q d + + a D S r G 0 B L I q X p R Z n b + m f 3 3 Y z H G H l t S A h P x 1 u 6 a j W Y j X r g R 9 s E i P l 5 D D w L M m g 3 g z 4 Q m k Y d 5 x F x 7 O O g Y S R R h w m Y 0 W s 0 p X c n K x h 6 6 I e 5 J y J 0 H W J O c r W 1 Q w v g S R x U C L c l Y u O S d a 6 P v D y x x p d 3 S D o p c E r / R K D R o k I Q k T c a y 6 K Z u N p K F z A E M 9 Y E p q c B 4 D h h e s 6 0 K G 2 k 6 G h z E h I b G 4 x Z h t z e d V G 2 X e D E M M L W K h K i 4 q q 7 o d 4 8 V w H V 1 x c y c o L H 1 2 D c P 0 2 M d l a J b J f P m a R k w n B o / p l 9 x b s 4 E B / x w 0 p h c 8 k 8 F 7 H o L k O 3 M I A f u H 4 A k Q a D k s m M c 0 k 9 e I o Y u C I v E P i y X + 6 t F J w s W 5 Z s v j K 7 7 f t o h i R k N 8 w Y 8 K h b L h 1 N w I T R C + j P o g 9 F 0 i P K 9 7 E / J u b S F + / u P z F R H u b B T G x 2 l 2 V i S y g G K E L f E s b c 1 D a z h 6 8 g y T K l G + v 8 i L d w 9 Q n b m T d G N 0 v 7 P A X 3 G / A l k 9 9 v d G u w a 7 A q w c w s r b + + z k V 0 G m 1 / h J 3 C d z V X T X d P 9 Z 7 o r b v C z X d j 5 H 8 n v e P 8 A U E s B A i 0 A F A A C A A g A 8 m E L W + u r O E u l A A A A 9 w A A A B I A A A A A A A A A A A A A A A A A A A A A A E N v b m Z p Z y 9 Q Y W N r Y W d l L n h t b F B L A Q I t A B Q A A g A I A P J h C 1 s P y u m r p A A A A O k A A A A T A A A A A A A A A A A A A A A A A P E A A A B b Q 2 9 u d G V u d F 9 U e X B l c 1 0 u e G 1 s U E s B A i 0 A F A A C A A g A 8 m E L W 3 V B k c i z A Q A A Z w s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S 8 A A A A A A A D T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k Z X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E 1 N m I 4 Y S 0 3 M T R h L T Q z M m M t O D d l M y 1 m N W M 2 N T Q 0 M z F h Y j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Z G V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e C 9 D a G F u Z 2 V k I F R 5 c G U u e 0 l U R U 0 g T k F N R S w w f S Z x d W 9 0 O y w m c X V v d D t T Z W N 0 a W 9 u M S 9 J b m R l e C 9 D a G F u Z 2 V k I F R 5 c G U u e 1 V P T S w x f S Z x d W 9 0 O y w m c X V v d D t T Z W N 0 a W 9 u M S 9 J b m R l e C 9 D a G F u Z 2 V k I F R 5 c G U u e 1 B D Q y B F M T E s M 3 0 m c X V v d D s s J n F 1 b 3 Q 7 U 2 V j d G l v b j E v S W 5 k Z X g v Q 2 h h b m d l Z C B U e X B l L n t Q Q 0 M g R z k s N X 0 m c X V v d D s s J n F 1 b 3 Q 7 U 2 V j d G l v b j E v S W 5 k Z X g v Q 2 h h b m d l Z C B U e X B l L n t Q Q 0 M g V 0 V T V F J J R E d F L D d 9 J n F 1 b 3 Q 7 L C Z x d W 9 0 O 1 N l Y 3 R p b 2 4 x L 0 l u Z G V 4 L 0 N o Y W 5 n Z W Q g V H l w Z S 5 7 U k F U R S w 4 f S Z x d W 9 0 O y w m c X V v d D t T Z W N 0 a W 9 u M S 9 J b m R l e C 9 B Z G R l Z C B D d X N 0 b 2 0 u e 1 R P V E F M I E F N T 1 V O V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e C 9 D a G F u Z 2 V k I F R 5 c G U u e 0 l U R U 0 g T k F N R S w w f S Z x d W 9 0 O y w m c X V v d D t T Z W N 0 a W 9 u M S 9 J b m R l e C 9 D a G F u Z 2 V k I F R 5 c G U u e 1 V P T S w x f S Z x d W 9 0 O y w m c X V v d D t T Z W N 0 a W 9 u M S 9 J b m R l e C 9 D a G F u Z 2 V k I F R 5 c G U u e 1 B D Q y B F M T E s M 3 0 m c X V v d D s s J n F 1 b 3 Q 7 U 2 V j d G l v b j E v S W 5 k Z X g v Q 2 h h b m d l Z C B U e X B l L n t Q Q 0 M g R z k s N X 0 m c X V v d D s s J n F 1 b 3 Q 7 U 2 V j d G l v b j E v S W 5 k Z X g v Q 2 h h b m d l Z C B U e X B l L n t Q Q 0 M g V 0 V T V F J J R E d F L D d 9 J n F 1 b 3 Q 7 L C Z x d W 9 0 O 1 N l Y 3 R p b 2 4 x L 0 l u Z G V 4 L 0 N o Y W 5 n Z W Q g V H l w Z S 5 7 U k F U R S w 4 f S Z x d W 9 0 O y w m c X V v d D t T Z W N 0 a W 9 u M S 9 J b m R l e C 9 B Z G R l Z C B D d X N 0 b 2 0 u e 1 R P V E F M I E F N T 1 V O V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R F T S B O Q U 1 F J n F 1 b 3 Q 7 L C Z x d W 9 0 O 1 V P T S Z x d W 9 0 O y w m c X V v d D t Q Q 0 M g R T E x J n F 1 b 3 Q 7 L C Z x d W 9 0 O 1 B D Q y B H O S Z x d W 9 0 O y w m c X V v d D t Q Q 0 M g V 0 V T V F J J R E d F J n F 1 b 3 Q 7 L C Z x d W 9 0 O 1 J B V E U m c X V v d D s s J n F 1 b 3 Q 7 V E 9 U Q U w g Q U 1 P V U 5 U J n F 1 b 3 Q 7 X S I g L z 4 8 R W 5 0 c n k g V H l w Z T 0 i R m l s b E N v b H V t b l R 5 c G V z I i B W Y W x 1 Z T 0 i c 0 J n W U R B d 0 1 E Q U E 9 P S I g L z 4 8 R W 5 0 c n k g V H l w Z T 0 i R m l s b E x h c 3 R V c G R h d G V k I i B W Y W x 1 Z T 0 i Z D I w M j U t M D g t M T F U M D c 6 M T U 6 M z c u M j I 3 M z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m I 3 Z G F m L W R m Y W I t N D c 4 M S 1 i N T Z l L T A y N j c w Z D I z Y 2 N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N D X 0 V f M T F f S U 5 W T 0 l D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D I E U t M T E g S U 5 W T 0 l D R S 9 D a G F u Z 2 V k I F R 5 c G U u e 0 l U R U 0 g T k F N R S w w f S Z x d W 9 0 O y w m c X V v d D t T Z W N 0 a W 9 u M S 9 Q Q 0 M g R S 0 x M S B J T l Z P S U N F L 0 N o Y W 5 n Z W Q g V H l w Z S 5 7 U E N D I E U x M S w z f S Z x d W 9 0 O y w m c X V v d D t T Z W N 0 a W 9 u M S 9 Q Q 0 M g R S 0 x M S B J T l Z P S U N F L 0 N o Y W 5 n Z W Q g V H l w Z S 5 7 U k F U R S w 4 f S Z x d W 9 0 O y w m c X V v d D t T Z W N 0 a W 9 u M S 9 Q Q 0 M g R S 0 x M S B J T l Z P S U N F L 0 F k Z G V k I E N 1 c 3 R v b S 5 7 V E 9 U Q U w g Q U 1 P V U 5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D Q y B F L T E x I E l O V k 9 J Q 0 U v Q 2 h h b m d l Z C B U e X B l L n t J V E V N I E 5 B T U U s M H 0 m c X V v d D s s J n F 1 b 3 Q 7 U 2 V j d G l v b j E v U E N D I E U t M T E g S U 5 W T 0 l D R S 9 D a G F u Z 2 V k I F R 5 c G U u e 1 B D Q y B F M T E s M 3 0 m c X V v d D s s J n F 1 b 3 Q 7 U 2 V j d G l v b j E v U E N D I E U t M T E g S U 5 W T 0 l D R S 9 D a G F u Z 2 V k I F R 5 c G U u e 1 J B V E U s O H 0 m c X V v d D s s J n F 1 b 3 Q 7 U 2 V j d G l v b j E v U E N D I E U t M T E g S U 5 W T 0 l D R S 9 B Z G R l Z C B D d X N 0 b 2 0 u e 1 R P V E F M I E F N T 1 V O V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J V E V N I E 5 B T U U m c X V v d D s s J n F 1 b 3 Q 7 U E N D I E U x M S Z x d W 9 0 O y w m c X V v d D t S Q V R F J n F 1 b 3 Q 7 L C Z x d W 9 0 O 1 R P V E F M I E F N T 1 V O V C Z x d W 9 0 O 1 0 i I C 8 + P E V u d H J 5 I F R 5 c G U 9 I k Z p b G x D b 2 x 1 b W 5 U e X B l c y I g V m F s d W U 9 I n N C Z 0 1 E Q U E 9 P S I g L z 4 8 R W 5 0 c n k g V H l w Z T 0 i R m l s b E x h c 3 R V c G R h d G V k I i B W Y W x 1 Z T 0 i Z D I w M j U t M D g t M T F U M D c 6 M T U 6 M z c u M j E 0 M z Q 2 N F o i I C 8 + P E V u d H J 5 I F R 5 c G U 9 I k Z p b G x F c n J v c k N v d W 5 0 I i B W Y W x 1 Z T 0 i b D A i I C 8 + P E V u d H J 5 I F R 5 c G U 9 I k Z p b G x D b 3 V u d C I g V m F s d W U 9 I m w 4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y U y M E U t M T E l M j B J T l Z P S U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U t M T E l M j B J T l Z P S U N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R S 0 x M S U y M E l O V k 9 J Q 0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R S 0 x M S U y M E l O V k 9 J Q 0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m Y 0 M j B i O C 0 4 N j M 4 L T R l Y 2 Y t O T E y M S 1 m Z W V h Z j k x Z j g 4 Y T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D Q 1 9 H X z l f S U 5 W T 0 l D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D I E c t O S B J T l Z P S U N F L 0 N o Y W 5 n Z W Q g V H l w Z S 5 7 S V R F T S B O Q U 1 F L D B 9 J n F 1 b 3 Q 7 L C Z x d W 9 0 O 1 N l Y 3 R p b 2 4 x L 1 B D Q y B H L T k g S U 5 W T 0 l D R S 9 D a G F u Z 2 V k I F R 5 c G U u e 1 B D Q y B H O S w 1 f S Z x d W 9 0 O y w m c X V v d D t T Z W N 0 a W 9 u M S 9 Q Q 0 M g R y 0 5 I E l O V k 9 J Q 0 U v Q 2 h h b m d l Z C B U e X B l L n t S Q V R F L D h 9 J n F 1 b 3 Q 7 L C Z x d W 9 0 O 1 N l Y 3 R p b 2 4 x L 1 B D Q y B H L T k g S U 5 W T 0 l D R S 9 B Z G R l Z C B D d X N 0 b 2 0 u e 1 R P V E F M I E F N V U 5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D Q y B H L T k g S U 5 W T 0 l D R S 9 D a G F u Z 2 V k I F R 5 c G U u e 0 l U R U 0 g T k F N R S w w f S Z x d W 9 0 O y w m c X V v d D t T Z W N 0 a W 9 u M S 9 Q Q 0 M g R y 0 5 I E l O V k 9 J Q 0 U v Q 2 h h b m d l Z C B U e X B l L n t Q Q 0 M g R z k s N X 0 m c X V v d D s s J n F 1 b 3 Q 7 U 2 V j d G l v b j E v U E N D I E c t O S B J T l Z P S U N F L 0 N o Y W 5 n Z W Q g V H l w Z S 5 7 U k F U R S w 4 f S Z x d W 9 0 O y w m c X V v d D t T Z W N 0 a W 9 u M S 9 Q Q 0 M g R y 0 5 I E l O V k 9 J Q 0 U v Q W R k Z W Q g Q 3 V z d G 9 t L n t U T 1 R B T C B B T V V O V C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J V E V N I E 5 B T U U m c X V v d D s s J n F 1 b 3 Q 7 U E N D I E c 5 J n F 1 b 3 Q 7 L C Z x d W 9 0 O 1 J B V E U m c X V v d D s s J n F 1 b 3 Q 7 V E 9 U Q U w g Q U 1 V T l Q m c X V v d D t d I i A v P j x F b n R y e S B U e X B l P S J G a W x s Q 2 9 s d W 1 u V H l w Z X M i I F Z h b H V l P S J z Q m d N R E F B P T 0 i I C 8 + P E V u d H J 5 I F R 5 c G U 9 I k Z p b G x M Y X N 0 V X B k Y X R l Z C I g V m F s d W U 9 I m Q y M D I 1 L T A 4 L T E x V D A 3 O j E 1 O j M 3 L j I w O D M 1 M j B a I i A v P j x F b n R y e S B U e X B l P S J G a W x s Q 2 9 1 b n Q i I F Z h b H V l P S J s O C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Q 0 M l M j B H L T k l M j B J T l Z P S U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H L T k l M j B J T l Z P S U N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H L T k l M j B J T l Z P S U N F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V 0 V T V F J J R E d F J T I w S U 5 W T 0 l D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O W V l N z U 0 L T M 3 Y j A t N D Y 4 Z i 0 4 N m M 0 L T J k N 2 M 3 M z g w Y 2 Y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N D X 1 d F U 1 R S S U R H R V 9 J T l Z P S U N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0 M g V 0 V T V F J J R E d F I E l O V k 9 J Q 0 U v Q 2 h h b m d l Z C B U e X B l L n t J V E V N I E 5 B T U U s M H 0 m c X V v d D s s J n F 1 b 3 Q 7 U 2 V j d G l v b j E v U E N D I F d F U 1 R S S U R H R S B J T l Z P S U N F L 0 N o Y W 5 n Z W Q g V H l w Z S 5 7 U E N D I F d F U 1 R S S U R H R S w 3 f S Z x d W 9 0 O y w m c X V v d D t T Z W N 0 a W 9 u M S 9 Q Q 0 M g V 0 V T V F J J R E d F I E l O V k 9 J Q 0 U v Q 2 h h b m d l Z C B U e X B l L n t S Q V R F L D h 9 J n F 1 b 3 Q 7 L C Z x d W 9 0 O 1 N l Y 3 R p b 2 4 x L 1 B D Q y B X R V N U U k l E R 0 U g S U 5 W T 0 l D R S 9 B Z G R l Z C B D d X N 0 b 2 0 u e 1 R P V E F M I E F N T 1 V O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Q 0 M g V 0 V T V F J J R E d F I E l O V k 9 J Q 0 U v Q 2 h h b m d l Z C B U e X B l L n t J V E V N I E 5 B T U U s M H 0 m c X V v d D s s J n F 1 b 3 Q 7 U 2 V j d G l v b j E v U E N D I F d F U 1 R S S U R H R S B J T l Z P S U N F L 0 N o Y W 5 n Z W Q g V H l w Z S 5 7 U E N D I F d F U 1 R S S U R H R S w 3 f S Z x d W 9 0 O y w m c X V v d D t T Z W N 0 a W 9 u M S 9 Q Q 0 M g V 0 V T V F J J R E d F I E l O V k 9 J Q 0 U v Q 2 h h b m d l Z C B U e X B l L n t S Q V R F L D h 9 J n F 1 b 3 Q 7 L C Z x d W 9 0 O 1 N l Y 3 R p b 2 4 x L 1 B D Q y B X R V N U U k l E R 0 U g S U 5 W T 0 l D R S 9 B Z G R l Z C B D d X N 0 b 2 0 u e 1 R P V E F M I E F N T 1 V O V C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J V E V N I E 5 B T U U m c X V v d D s s J n F 1 b 3 Q 7 U E N D I F d F U 1 R S S U R H R S Z x d W 9 0 O y w m c X V v d D t S Q V R F J n F 1 b 3 Q 7 L C Z x d W 9 0 O 1 R P V E F M I E F N T 1 V O V C Z x d W 9 0 O 1 0 i I C 8 + P E V u d H J 5 I F R 5 c G U 9 I k Z p b G x D b 2 x 1 b W 5 U e X B l c y I g V m F s d W U 9 I n N C Z 0 1 E Q U E 9 P S I g L z 4 8 R W 5 0 c n k g V H l w Z T 0 i R m l s b E x h c 3 R V c G R h d G V k I i B W Y W x 1 Z T 0 i Z D I w M j U t M D g t M T F U M D c 6 M T U 6 M z c u M T k 3 M z Y x N F o i I C 8 + P E V u d H J 5 I F R 5 c G U 9 I k Z p b G x D b 3 V u d C I g V m F s d W U 9 I m w 4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y U y M F d F U 1 R S S U R H R S U y M E l O V k 9 J Q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V 0 V T V F J J R E d F J T I w S U 5 W T 0 l D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F d F U 1 R S S U R H R S U y M E l O V k 9 J Q 0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V 0 V T V F J J R E d F J T I w S U 5 W T 0 l D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F d F U 1 R S S U R H R S U y M E l O V k 9 J Q 0 U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j n 1 g z F o U O K t h j n U z t 9 s Q A A A A A C A A A A A A A Q Z g A A A A E A A C A A A A D U g K m Y I 6 4 Y Z J I y K 7 x A Y r b l 2 B e 0 l k K e q x C Y u q 2 V u Q 1 N K A A A A A A O g A A A A A I A A C A A A A A s + Q 6 c t A I Z O V 1 6 e I D G u Q 0 q 5 1 + b j P M S j A k W a 9 U H g Q O b e V A A A A D q 4 W / E 7 P r / H M S w q y p C 7 x o g i E I v T M m H q G R n 4 p v I v z 8 o J 3 q S 7 e W 4 k z y m v G O I y 1 u R x P 5 z B 1 k i t t h z 8 H w R y T + d J u 4 Y Y 7 G p c f g u x x F a o f u Z e f v 9 z E A A A A A i o l O c + W a A h j 8 5 W 7 9 d v 0 q a r z L Y m K 6 v S 5 T H i 1 H f 9 M d 9 J M y U N 9 m p I u o L Q j S I R d V D e 8 B z T Q Y D Z v F s f a g U 2 R Q j M U m O < / D a t a M a s h u p > 
</file>

<file path=customXml/itemProps1.xml><?xml version="1.0" encoding="utf-8"?>
<ds:datastoreItem xmlns:ds="http://schemas.openxmlformats.org/officeDocument/2006/customXml" ds:itemID="{7E03BDF8-6E2A-4E54-866A-E44270EBE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INDEX</vt:lpstr>
      <vt:lpstr>PCC E-11 INVOICE</vt:lpstr>
      <vt:lpstr>PCC G-9 INVOICE</vt:lpstr>
      <vt:lpstr>PCC WESTRIDGE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</dc:creator>
  <cp:lastModifiedBy>arfa food</cp:lastModifiedBy>
  <cp:lastPrinted>2025-05-19T05:56:50Z</cp:lastPrinted>
  <dcterms:created xsi:type="dcterms:W3CDTF">2024-10-01T05:49:55Z</dcterms:created>
  <dcterms:modified xsi:type="dcterms:W3CDTF">2025-08-11T07:15:38Z</dcterms:modified>
</cp:coreProperties>
</file>